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290" tabRatio="469" activeTab="2"/>
  </bookViews>
  <sheets>
    <sheet name="参加チーム名" sheetId="1" r:id="rId1"/>
    <sheet name="リーグ表" sheetId="2" r:id="rId2"/>
    <sheet name="決勝トーナメント表" sheetId="3" r:id="rId3"/>
  </sheets>
  <definedNames>
    <definedName name="_xlnm.Print_Area" localSheetId="1">'リーグ表'!$A$1:$AU$73</definedName>
    <definedName name="_xlnm.Print_Area" localSheetId="2">'決勝トーナメント表'!$A$1:$DO$30</definedName>
    <definedName name="_xlnm.Print_Area" localSheetId="0">'参加チーム名'!$A$1:$I$57</definedName>
  </definedNames>
  <calcPr fullCalcOnLoad="1"/>
</workbook>
</file>

<file path=xl/comments1.xml><?xml version="1.0" encoding="utf-8"?>
<comments xmlns="http://schemas.openxmlformats.org/spreadsheetml/2006/main">
  <authors>
    <author>下水道室</author>
  </authors>
  <commentList>
    <comment ref="B4" authorId="0">
      <text>
        <r>
          <rPr>
            <b/>
            <sz val="9"/>
            <rFont val="ＭＳ Ｐゴシック"/>
            <family val="3"/>
          </rPr>
          <t>リーグ名を入力</t>
        </r>
      </text>
    </comment>
    <comment ref="C1" authorId="0">
      <text>
        <r>
          <rPr>
            <b/>
            <sz val="9"/>
            <rFont val="ＭＳ Ｐゴシック"/>
            <family val="3"/>
          </rPr>
          <t>大会名を記入ください
後のリーグ表・トーナメント表に使用します</t>
        </r>
      </text>
    </comment>
    <comment ref="G1" authorId="0">
      <text>
        <r>
          <rPr>
            <b/>
            <sz val="9"/>
            <rFont val="ＭＳ Ｐゴシック"/>
            <family val="3"/>
          </rPr>
          <t>大会開催月日を記入してください</t>
        </r>
      </text>
    </comment>
    <comment ref="H1" authorId="0">
      <text>
        <r>
          <rPr>
            <b/>
            <sz val="9"/>
            <rFont val="ＭＳ Ｐゴシック"/>
            <family val="3"/>
          </rPr>
          <t>大会の会場名を記入してください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W5" authorId="0">
      <text>
        <r>
          <t/>
        </r>
      </text>
    </comment>
    <comment ref="CX7" authorId="0">
      <text>
        <r>
          <rPr>
            <sz val="10"/>
            <rFont val="ＭＳ Ｐゴシック"/>
            <family val="3"/>
          </rPr>
          <t>チームNoを入力する</t>
        </r>
      </text>
    </comment>
  </commentList>
</comments>
</file>

<file path=xl/sharedStrings.xml><?xml version="1.0" encoding="utf-8"?>
<sst xmlns="http://schemas.openxmlformats.org/spreadsheetml/2006/main" count="653" uniqueCount="321">
  <si>
    <t>勝点</t>
  </si>
  <si>
    <t>順位</t>
  </si>
  <si>
    <t>大会名</t>
  </si>
  <si>
    <t>-</t>
  </si>
  <si>
    <t>リーグ名</t>
  </si>
  <si>
    <t>チーム名</t>
  </si>
  <si>
    <t>勝-分-敗</t>
  </si>
  <si>
    <t>-</t>
  </si>
  <si>
    <t>須賀川アリーナ</t>
  </si>
  <si>
    <t>準優勝</t>
  </si>
  <si>
    <t>A１</t>
  </si>
  <si>
    <t>A２</t>
  </si>
  <si>
    <t>B１</t>
  </si>
  <si>
    <t>B２</t>
  </si>
  <si>
    <t>優　勝</t>
  </si>
  <si>
    <t>C２</t>
  </si>
  <si>
    <t>D１</t>
  </si>
  <si>
    <t>D２</t>
  </si>
  <si>
    <t>E１</t>
  </si>
  <si>
    <t>E２</t>
  </si>
  <si>
    <t>F１</t>
  </si>
  <si>
    <t>F２</t>
  </si>
  <si>
    <t>G１</t>
  </si>
  <si>
    <t>G２</t>
  </si>
  <si>
    <t>H１</t>
  </si>
  <si>
    <t>H２</t>
  </si>
  <si>
    <t>I１</t>
  </si>
  <si>
    <t>J１</t>
  </si>
  <si>
    <t>J２</t>
  </si>
  <si>
    <t>K１</t>
  </si>
  <si>
    <t>K２</t>
  </si>
  <si>
    <t>L１</t>
  </si>
  <si>
    <t>L２</t>
  </si>
  <si>
    <t>M１</t>
  </si>
  <si>
    <t>M２</t>
  </si>
  <si>
    <t>N１</t>
  </si>
  <si>
    <t>N２</t>
  </si>
  <si>
    <t>O１</t>
  </si>
  <si>
    <t>O２</t>
  </si>
  <si>
    <t>C１</t>
  </si>
  <si>
    <t>北
６</t>
  </si>
  <si>
    <t>中
５</t>
  </si>
  <si>
    <t>南
６</t>
  </si>
  <si>
    <t>北
３</t>
  </si>
  <si>
    <t>北
４</t>
  </si>
  <si>
    <t>中
１</t>
  </si>
  <si>
    <t>中
２</t>
  </si>
  <si>
    <t>南
２</t>
  </si>
  <si>
    <t>南
３</t>
  </si>
  <si>
    <t>南
４</t>
  </si>
  <si>
    <t>第３位</t>
  </si>
  <si>
    <t>B1</t>
  </si>
  <si>
    <t>I2</t>
  </si>
  <si>
    <t>C1</t>
  </si>
  <si>
    <t>J2</t>
  </si>
  <si>
    <t>D1</t>
  </si>
  <si>
    <t>K2</t>
  </si>
  <si>
    <t>E1</t>
  </si>
  <si>
    <t>C2</t>
  </si>
  <si>
    <t>F1</t>
  </si>
  <si>
    <t>M2</t>
  </si>
  <si>
    <t>G1</t>
  </si>
  <si>
    <t>N2</t>
  </si>
  <si>
    <t>H1</t>
  </si>
  <si>
    <t>G2</t>
  </si>
  <si>
    <t>I1</t>
  </si>
  <si>
    <t>F2</t>
  </si>
  <si>
    <t>K1</t>
  </si>
  <si>
    <t>L1</t>
  </si>
  <si>
    <t>D2</t>
  </si>
  <si>
    <t>M1</t>
  </si>
  <si>
    <t>N1</t>
  </si>
  <si>
    <t>B2</t>
  </si>
  <si>
    <t>O1</t>
  </si>
  <si>
    <t>北
５</t>
  </si>
  <si>
    <t>E2</t>
  </si>
  <si>
    <t>L2</t>
  </si>
  <si>
    <t>O2</t>
  </si>
  <si>
    <t>A2</t>
  </si>
  <si>
    <t>勝-分-敗</t>
  </si>
  <si>
    <t>勝点</t>
  </si>
  <si>
    <t>順位</t>
  </si>
  <si>
    <t>中コート</t>
  </si>
  <si>
    <t>南コート</t>
  </si>
  <si>
    <t>内野数</t>
  </si>
  <si>
    <t>北
1</t>
  </si>
  <si>
    <t>中
３</t>
  </si>
  <si>
    <t>中
４</t>
  </si>
  <si>
    <t>南
５</t>
  </si>
  <si>
    <t>北コート</t>
  </si>
  <si>
    <t>県名</t>
  </si>
  <si>
    <t>中
13</t>
  </si>
  <si>
    <t>A3</t>
  </si>
  <si>
    <t>B3</t>
  </si>
  <si>
    <t>C3</t>
  </si>
  <si>
    <t>D3</t>
  </si>
  <si>
    <t>E3</t>
  </si>
  <si>
    <t>F3</t>
  </si>
  <si>
    <t>G3</t>
  </si>
  <si>
    <t>H3</t>
  </si>
  <si>
    <t>I3</t>
  </si>
  <si>
    <t>J3</t>
  </si>
  <si>
    <t>K3</t>
  </si>
  <si>
    <t>L3</t>
  </si>
  <si>
    <t>M3</t>
  </si>
  <si>
    <t>N3</t>
  </si>
  <si>
    <t>O3</t>
  </si>
  <si>
    <t>P3</t>
  </si>
  <si>
    <t>Q3</t>
  </si>
  <si>
    <t>R3</t>
  </si>
  <si>
    <t>北
２</t>
  </si>
  <si>
    <t>南
１</t>
  </si>
  <si>
    <t>新潟</t>
  </si>
  <si>
    <t>笹岡ビクトリー</t>
  </si>
  <si>
    <t>長沢ブルーモンスターズ</t>
  </si>
  <si>
    <t>七葉ドラゴンズ</t>
  </si>
  <si>
    <t>埼玉</t>
  </si>
  <si>
    <t>西原ビクトリーＶ</t>
  </si>
  <si>
    <t>西原ビクトリーＺ</t>
  </si>
  <si>
    <t>栃木</t>
  </si>
  <si>
    <t>茨城</t>
  </si>
  <si>
    <t>赤塚RESPECT</t>
  </si>
  <si>
    <t>河和田ボンバーズ</t>
  </si>
  <si>
    <t>河和田ボンバーズ・Ｊ</t>
  </si>
  <si>
    <t>友部ファイターズ</t>
  </si>
  <si>
    <t>友部ファイターズV</t>
  </si>
  <si>
    <t>浜田フェニックス</t>
  </si>
  <si>
    <t xml:space="preserve">浜田フェニックスｊｒ </t>
  </si>
  <si>
    <t>水戸サンダースｊｒ</t>
  </si>
  <si>
    <t>矢田ウィナーズ</t>
  </si>
  <si>
    <t>宮城</t>
  </si>
  <si>
    <t>館ジャングルー</t>
  </si>
  <si>
    <t>栗生・館Wファイターズ</t>
  </si>
  <si>
    <t>月見レッドアーマーズ</t>
  </si>
  <si>
    <t>原小ファイターズ</t>
  </si>
  <si>
    <t>福島</t>
  </si>
  <si>
    <t>太田ファイブ</t>
  </si>
  <si>
    <t>大森ウィニングストリーク</t>
  </si>
  <si>
    <t>鹿島ドッジファイターズ</t>
  </si>
  <si>
    <t>白二ビクトリー</t>
  </si>
  <si>
    <t>白二ビクトリー・ジュニア</t>
  </si>
  <si>
    <t>城北ジェイソンズＤＢＴ</t>
  </si>
  <si>
    <t>須賀川ゴジラキッズＤＢＣ</t>
  </si>
  <si>
    <t>杉妻レボリューション</t>
  </si>
  <si>
    <t>杉妻スーパーキッズ</t>
  </si>
  <si>
    <t>鳥川ドッジボールクラブ</t>
  </si>
  <si>
    <t>南向台ブルーウエーブ</t>
  </si>
  <si>
    <t>南向台ブルーウエーブｊｒ</t>
  </si>
  <si>
    <t>新鶴ファイターズ</t>
  </si>
  <si>
    <t>新鶴ファイターズｊｒ</t>
  </si>
  <si>
    <t>緑ヶ丘ファイターズ</t>
  </si>
  <si>
    <t>本宮ｗｉｔｈこらてら</t>
  </si>
  <si>
    <t>渡利レインボージュニア</t>
  </si>
  <si>
    <t>ウルトラキッズ（混成）</t>
  </si>
  <si>
    <t>ゴジラカップ２００５inすかがわ</t>
  </si>
  <si>
    <t>Ａリーグ</t>
  </si>
  <si>
    <t>Ｂリーグ</t>
  </si>
  <si>
    <t>Pchan　JET</t>
  </si>
  <si>
    <t>Ｃリーグ</t>
  </si>
  <si>
    <t>サンダーボーイズ</t>
  </si>
  <si>
    <t>Ｄリーグ</t>
  </si>
  <si>
    <t>Ｅリーグ</t>
  </si>
  <si>
    <t>KDC</t>
  </si>
  <si>
    <t>Ｆリーグ</t>
  </si>
  <si>
    <t>Ｇリーグ</t>
  </si>
  <si>
    <t>ビクトリーやまと</t>
  </si>
  <si>
    <t>Ｈリーグ</t>
  </si>
  <si>
    <t>Ⅰリーグ</t>
  </si>
  <si>
    <t>Ｊリーグ</t>
  </si>
  <si>
    <t>アルバルクキッズSP</t>
  </si>
  <si>
    <t>Ｋリーグ</t>
  </si>
  <si>
    <t>Pchan　ＢＥＡＴ</t>
  </si>
  <si>
    <t>ＷＡＮＯドリームズ</t>
  </si>
  <si>
    <t>Ｌリーグ</t>
  </si>
  <si>
    <t>Aoiミラクルキッズ</t>
  </si>
  <si>
    <t>Ｍリーグ</t>
  </si>
  <si>
    <t>いいのフェニックス</t>
  </si>
  <si>
    <t>Ｎリーグ</t>
  </si>
  <si>
    <t>Aoiトップガン</t>
  </si>
  <si>
    <t>ブルースターキングｊｒ</t>
  </si>
  <si>
    <t>Ｏリーグ</t>
  </si>
  <si>
    <t>Pリーグ</t>
  </si>
  <si>
    <t>Qリーグ</t>
  </si>
  <si>
    <t>ブルースターキング</t>
  </si>
  <si>
    <t>プレジール・キッズ</t>
  </si>
  <si>
    <t>Rリーグ</t>
  </si>
  <si>
    <t>ブルースターキングキッズ</t>
  </si>
  <si>
    <t>アルバルクキッズEX</t>
  </si>
  <si>
    <t>ｺｰﾄ</t>
  </si>
  <si>
    <t>No.</t>
  </si>
  <si>
    <t>北
7</t>
  </si>
  <si>
    <t>北
８</t>
  </si>
  <si>
    <t>南
７</t>
  </si>
  <si>
    <t>南
８</t>
  </si>
  <si>
    <t>南
９</t>
  </si>
  <si>
    <t>南
10</t>
  </si>
  <si>
    <t>南
11</t>
  </si>
  <si>
    <t>南
12</t>
  </si>
  <si>
    <t>南
13</t>
  </si>
  <si>
    <t>南
14</t>
  </si>
  <si>
    <t>南
15</t>
  </si>
  <si>
    <t>南
16</t>
  </si>
  <si>
    <t>南
17</t>
  </si>
  <si>
    <t>北
９</t>
  </si>
  <si>
    <t>北
10</t>
  </si>
  <si>
    <t>中
６</t>
  </si>
  <si>
    <t>中
７</t>
  </si>
  <si>
    <t>中
８</t>
  </si>
  <si>
    <t>中
９</t>
  </si>
  <si>
    <t>中
10</t>
  </si>
  <si>
    <t>中
11</t>
  </si>
  <si>
    <t>中
12</t>
  </si>
  <si>
    <t>北
11</t>
  </si>
  <si>
    <t>北
12</t>
  </si>
  <si>
    <t>北
13</t>
  </si>
  <si>
    <t>北
14</t>
  </si>
  <si>
    <t>北
15</t>
  </si>
  <si>
    <t>北
16</t>
  </si>
  <si>
    <t>北
17</t>
  </si>
  <si>
    <t>中
14</t>
  </si>
  <si>
    <t>中
15</t>
  </si>
  <si>
    <t>中
16</t>
  </si>
  <si>
    <t>中
17</t>
  </si>
  <si>
    <t>中
18</t>
  </si>
  <si>
    <t>A1</t>
  </si>
  <si>
    <t>H2</t>
  </si>
  <si>
    <t>J1</t>
  </si>
  <si>
    <t>P1</t>
  </si>
  <si>
    <t>Q2</t>
  </si>
  <si>
    <t>R1</t>
  </si>
  <si>
    <t>P2</t>
  </si>
  <si>
    <t>Q1</t>
  </si>
  <si>
    <t>I２</t>
  </si>
  <si>
    <t>P１</t>
  </si>
  <si>
    <t>Q２</t>
  </si>
  <si>
    <t>P２</t>
  </si>
  <si>
    <t>Q１</t>
  </si>
  <si>
    <t>R１</t>
  </si>
  <si>
    <t>R２</t>
  </si>
  <si>
    <t>A３</t>
  </si>
  <si>
    <t>B３</t>
  </si>
  <si>
    <t>C３</t>
  </si>
  <si>
    <t>D３</t>
  </si>
  <si>
    <t>E３</t>
  </si>
  <si>
    <t>F３</t>
  </si>
  <si>
    <t>G３</t>
  </si>
  <si>
    <t>H３</t>
  </si>
  <si>
    <t>I３</t>
  </si>
  <si>
    <t>R３</t>
  </si>
  <si>
    <t>P３</t>
  </si>
  <si>
    <t>O３</t>
  </si>
  <si>
    <t>N３</t>
  </si>
  <si>
    <t>M３</t>
  </si>
  <si>
    <t>L３</t>
  </si>
  <si>
    <t>K３</t>
  </si>
  <si>
    <t>J３</t>
  </si>
  <si>
    <t>Aリーグ１位</t>
  </si>
  <si>
    <t>Aリーグ２位</t>
  </si>
  <si>
    <t>Aリーグ3位</t>
  </si>
  <si>
    <t>Bリーグ3位</t>
  </si>
  <si>
    <t>Cリーグ3位</t>
  </si>
  <si>
    <t>Dリーグ3位</t>
  </si>
  <si>
    <t>Eリーグ3位</t>
  </si>
  <si>
    <t>Fリーグ3位</t>
  </si>
  <si>
    <t>Gリーグ3位</t>
  </si>
  <si>
    <t>Hリーグ3位</t>
  </si>
  <si>
    <t>Iリーグ3位</t>
  </si>
  <si>
    <t>Jリーグ3位</t>
  </si>
  <si>
    <t>Kリーグ3位</t>
  </si>
  <si>
    <t>Lリーグ3位</t>
  </si>
  <si>
    <t>Mリーグ3位</t>
  </si>
  <si>
    <t>Nリーグ3位</t>
  </si>
  <si>
    <t>Oリーグ3位</t>
  </si>
  <si>
    <t>Pリーグ3位</t>
  </si>
  <si>
    <t>Qリーグ3位</t>
  </si>
  <si>
    <t>Rリーグ3位</t>
  </si>
  <si>
    <t>Bリーグ２位</t>
  </si>
  <si>
    <t>Cリーグ１位</t>
  </si>
  <si>
    <t>Dリーグ２位</t>
  </si>
  <si>
    <t>Eリーグ１位</t>
  </si>
  <si>
    <t>Fリーグ２位</t>
  </si>
  <si>
    <t>Gリーグ１位</t>
  </si>
  <si>
    <t>Hリーグ２位</t>
  </si>
  <si>
    <t>Iリーグ１位</t>
  </si>
  <si>
    <t>Jリーグ１位</t>
  </si>
  <si>
    <t>Kリーグ２位</t>
  </si>
  <si>
    <t>Lリーグ１位</t>
  </si>
  <si>
    <t>Mリーグ２位</t>
  </si>
  <si>
    <t>Nリーグ１位</t>
  </si>
  <si>
    <t>Oリーグ２位</t>
  </si>
  <si>
    <t>Pリーグ１位</t>
  </si>
  <si>
    <t>Qリーグ２位</t>
  </si>
  <si>
    <t>Rリーグ１位</t>
  </si>
  <si>
    <t>Cリーグ２位</t>
  </si>
  <si>
    <t>Bリーグ１位</t>
  </si>
  <si>
    <t>Dリーグ１位</t>
  </si>
  <si>
    <t>Eリーグ２位</t>
  </si>
  <si>
    <t>Fリーグ１位</t>
  </si>
  <si>
    <t>Gリーグ２位</t>
  </si>
  <si>
    <t>Hリーグ１位</t>
  </si>
  <si>
    <t>Iリーグ２位</t>
  </si>
  <si>
    <t>Jリーグ２位</t>
  </si>
  <si>
    <t>Kリーグ１位</t>
  </si>
  <si>
    <t>Lリーグ２位</t>
  </si>
  <si>
    <t>Mリーグ１位</t>
  </si>
  <si>
    <t>Nリーグ２位</t>
  </si>
  <si>
    <t>Oリーグ１位</t>
  </si>
  <si>
    <t>Pリーグ２位</t>
  </si>
  <si>
    <t>Qリーグ１位</t>
  </si>
  <si>
    <t>Rリーグ２位</t>
  </si>
  <si>
    <t>R2</t>
  </si>
  <si>
    <t>Pchan Girls ｊｒ</t>
  </si>
  <si>
    <t>杉小キャイーンブラザーズX</t>
  </si>
  <si>
    <t>杉小キャイーンブラザーズ</t>
  </si>
  <si>
    <t>鳥川</t>
  </si>
  <si>
    <t>ドッジボールクラブ</t>
  </si>
  <si>
    <t>西原ビクトリーＶ</t>
  </si>
  <si>
    <t>月見レッドアーマーズ</t>
  </si>
  <si>
    <t>七葉ドラゴンズ</t>
  </si>
  <si>
    <t>Aoiトップガン</t>
  </si>
  <si>
    <t>南向台ブルーウエーブ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</si>
</sst>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_ "/>
    <numFmt numFmtId="190" formatCode="0.00_);[Red]\(0.00\)"/>
    <numFmt numFmtId="191" formatCode="0_);[Red]\(0\)"/>
    <numFmt numFmtId="192" formatCode="#,##0_);[Red]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8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9"/>
      <name val="ＭＳ 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hair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hair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hair">
        <color indexed="18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ck">
        <color indexed="10"/>
      </right>
      <top style="hair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hair"/>
    </border>
    <border>
      <left style="thick">
        <color indexed="10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10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ck">
        <color indexed="10"/>
      </right>
      <top style="hair">
        <color indexed="18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 quotePrefix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 textRotation="180" wrapText="1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top" textRotation="180"/>
    </xf>
    <xf numFmtId="0" fontId="14" fillId="0" borderId="0" xfId="0" applyFont="1" applyBorder="1" applyAlignment="1">
      <alignment horizontal="center" vertical="top" textRotation="180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top" textRotation="180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top" textRotation="180"/>
    </xf>
    <xf numFmtId="0" fontId="17" fillId="0" borderId="0" xfId="0" applyFont="1" applyBorder="1" applyAlignment="1">
      <alignment horizontal="center" vertical="top" textRotation="180"/>
    </xf>
    <xf numFmtId="0" fontId="19" fillId="0" borderId="0" xfId="0" applyFont="1" applyAlignment="1">
      <alignment/>
    </xf>
    <xf numFmtId="0" fontId="8" fillId="0" borderId="0" xfId="0" applyFont="1" applyAlignment="1">
      <alignment horizontal="center" vertical="top" textRotation="180" wrapText="1"/>
    </xf>
    <xf numFmtId="0" fontId="20" fillId="0" borderId="0" xfId="0" applyFont="1" applyAlignment="1">
      <alignment horizontal="center" vertical="top" textRotation="180"/>
    </xf>
    <xf numFmtId="0" fontId="21" fillId="0" borderId="0" xfId="0" applyFont="1" applyBorder="1" applyAlignment="1">
      <alignment horizontal="center" vertical="top" textRotation="180"/>
    </xf>
    <xf numFmtId="0" fontId="0" fillId="0" borderId="0" xfId="0" applyBorder="1" applyAlignment="1">
      <alignment horizontal="center" vertical="top"/>
    </xf>
    <xf numFmtId="0" fontId="8" fillId="0" borderId="0" xfId="0" applyFont="1" applyAlignment="1">
      <alignment horizontal="center" vertical="top" textRotation="180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textRotation="18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textRotation="180"/>
    </xf>
    <xf numFmtId="0" fontId="22" fillId="0" borderId="0" xfId="0" applyFont="1" applyAlignment="1">
      <alignment horizontal="center" vertical="top" textRotation="180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58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9" fontId="6" fillId="0" borderId="14" xfId="15" applyFont="1" applyBorder="1" applyAlignment="1">
      <alignment/>
    </xf>
    <xf numFmtId="0" fontId="6" fillId="0" borderId="15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quotePrefix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5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29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58" fontId="7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top" textRotation="255"/>
    </xf>
    <xf numFmtId="0" fontId="0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7" fillId="3" borderId="0" xfId="0" applyFont="1" applyFill="1" applyBorder="1" applyAlignment="1" applyProtection="1">
      <alignment wrapText="1"/>
      <protection/>
    </xf>
    <xf numFmtId="0" fontId="13" fillId="3" borderId="0" xfId="0" applyFont="1" applyFill="1" applyAlignment="1" applyProtection="1">
      <alignment/>
      <protection/>
    </xf>
    <xf numFmtId="0" fontId="25" fillId="3" borderId="0" xfId="0" applyFont="1" applyFill="1" applyBorder="1" applyAlignment="1" applyProtection="1">
      <alignment/>
      <protection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 vertical="top"/>
    </xf>
    <xf numFmtId="0" fontId="2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44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3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6" fillId="0" borderId="64" xfId="0" applyFont="1" applyBorder="1" applyAlignment="1">
      <alignment horizontal="center" vertical="top" textRotation="255" wrapText="1"/>
    </xf>
    <xf numFmtId="0" fontId="0" fillId="0" borderId="65" xfId="0" applyFont="1" applyFill="1" applyBorder="1" applyAlignment="1">
      <alignment horizontal="center" vertical="center"/>
    </xf>
    <xf numFmtId="0" fontId="0" fillId="0" borderId="64" xfId="0" applyBorder="1" applyAlignment="1">
      <alignment vertical="top" textRotation="255"/>
    </xf>
    <xf numFmtId="0" fontId="18" fillId="0" borderId="6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6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center" vertical="top"/>
    </xf>
    <xf numFmtId="0" fontId="6" fillId="0" borderId="69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70" xfId="0" applyFont="1" applyBorder="1" applyAlignment="1">
      <alignment horizontal="center" vertical="top"/>
    </xf>
    <xf numFmtId="0" fontId="6" fillId="0" borderId="71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7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7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58" fontId="15" fillId="0" borderId="0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70" xfId="0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top" wrapText="1"/>
    </xf>
    <xf numFmtId="0" fontId="18" fillId="0" borderId="75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 wrapText="1"/>
    </xf>
    <xf numFmtId="0" fontId="0" fillId="4" borderId="64" xfId="0" applyFill="1" applyBorder="1" applyAlignment="1">
      <alignment vertical="top" textRotation="255"/>
    </xf>
    <xf numFmtId="0" fontId="0" fillId="5" borderId="64" xfId="0" applyFill="1" applyBorder="1" applyAlignment="1">
      <alignment vertical="top" textRotation="255"/>
    </xf>
    <xf numFmtId="0" fontId="8" fillId="4" borderId="3" xfId="0" applyFont="1" applyFill="1" applyBorder="1" applyAlignment="1">
      <alignment horizontal="left"/>
    </xf>
    <xf numFmtId="0" fontId="0" fillId="5" borderId="53" xfId="0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vertical="center" wrapText="1"/>
      <protection/>
    </xf>
    <xf numFmtId="0" fontId="0" fillId="4" borderId="53" xfId="0" applyFill="1" applyBorder="1" applyAlignment="1" applyProtection="1">
      <alignment vertical="center" wrapText="1"/>
      <protection/>
    </xf>
    <xf numFmtId="0" fontId="0" fillId="4" borderId="6" xfId="0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00"/>
        </patternFill>
      </fill>
      <border/>
    </dxf>
    <dxf>
      <font>
        <color rgb="FFFFFFFF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19050</xdr:rowOff>
    </xdr:from>
    <xdr:to>
      <xdr:col>18</xdr:col>
      <xdr:colOff>123825</xdr:colOff>
      <xdr:row>8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71525" y="895350"/>
          <a:ext cx="2266950" cy="885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●決勝トーナメント
　　・１～３回戦は５分１セットマッチ
　　・準決勝・決勝は５分３セットマッチ
　　　（２セット先取）
　　・同点時はサドンデスゲームを行う。</a:t>
          </a:r>
        </a:p>
      </xdr:txBody>
    </xdr:sp>
    <xdr:clientData/>
  </xdr:twoCellAnchor>
  <xdr:twoCellAnchor>
    <xdr:from>
      <xdr:col>31</xdr:col>
      <xdr:colOff>142875</xdr:colOff>
      <xdr:row>2</xdr:row>
      <xdr:rowOff>142875</xdr:rowOff>
    </xdr:from>
    <xdr:to>
      <xdr:col>40</xdr:col>
      <xdr:colOff>19050</xdr:colOff>
      <xdr:row>8</xdr:row>
      <xdr:rowOff>38100</xdr:rowOff>
    </xdr:to>
    <xdr:sp>
      <xdr:nvSpPr>
        <xdr:cNvPr id="2" name="AutoShape 3"/>
        <xdr:cNvSpPr>
          <a:spLocks noChangeAspect="1"/>
        </xdr:cNvSpPr>
      </xdr:nvSpPr>
      <xdr:spPr>
        <a:xfrm>
          <a:off x="5162550" y="581025"/>
          <a:ext cx="1333500" cy="1095375"/>
        </a:xfrm>
        <a:prstGeom prst="star5">
          <a:avLst/>
        </a:prstGeom>
        <a:solidFill>
          <a:srgbClr val="FFFF99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  <xdr:twoCellAnchor>
    <xdr:from>
      <xdr:col>88</xdr:col>
      <xdr:colOff>114300</xdr:colOff>
      <xdr:row>6</xdr:row>
      <xdr:rowOff>47625</xdr:rowOff>
    </xdr:from>
    <xdr:to>
      <xdr:col>95</xdr:col>
      <xdr:colOff>47625</xdr:colOff>
      <xdr:row>11</xdr:row>
      <xdr:rowOff>0</xdr:rowOff>
    </xdr:to>
    <xdr:sp>
      <xdr:nvSpPr>
        <xdr:cNvPr id="3" name="AutoShape 7"/>
        <xdr:cNvSpPr>
          <a:spLocks noChangeAspect="1"/>
        </xdr:cNvSpPr>
      </xdr:nvSpPr>
      <xdr:spPr>
        <a:xfrm>
          <a:off x="14363700" y="1304925"/>
          <a:ext cx="1066800" cy="866775"/>
        </a:xfrm>
        <a:prstGeom prst="star5">
          <a:avLst/>
        </a:prstGeom>
        <a:solidFill>
          <a:srgbClr val="FFFF99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46800" rIns="0" bIns="46800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57"/>
  <sheetViews>
    <sheetView showGridLines="0" view="pageBreakPreview" zoomScale="75" zoomScaleNormal="144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6.5" customHeight="1" outlineLevelCol="1"/>
  <cols>
    <col min="1" max="1" width="3.75390625" style="111" customWidth="1"/>
    <col min="2" max="2" width="7.25390625" style="111" customWidth="1"/>
    <col min="3" max="3" width="3.375" style="111" customWidth="1"/>
    <col min="4" max="4" width="4.75390625" style="111" customWidth="1" outlineLevel="1"/>
    <col min="5" max="5" width="21.875" style="111" customWidth="1"/>
    <col min="6" max="6" width="7.75390625" style="111" customWidth="1"/>
    <col min="7" max="7" width="32.125" style="111" customWidth="1"/>
    <col min="8" max="8" width="10.00390625" style="111" customWidth="1"/>
    <col min="9" max="9" width="12.00390625" style="111" customWidth="1"/>
    <col min="10" max="16384" width="9.00390625" style="111" customWidth="1"/>
  </cols>
  <sheetData>
    <row r="1" spans="2:9" s="99" customFormat="1" ht="16.5" customHeight="1">
      <c r="B1" s="121" t="s">
        <v>2</v>
      </c>
      <c r="C1" s="127" t="s">
        <v>154</v>
      </c>
      <c r="D1" s="122"/>
      <c r="E1" s="122"/>
      <c r="F1" s="122"/>
      <c r="G1" s="123">
        <v>38514</v>
      </c>
      <c r="H1" s="184" t="s">
        <v>8</v>
      </c>
      <c r="I1" s="184"/>
    </row>
    <row r="2" spans="2:6" s="107" customFormat="1" ht="16.5" customHeight="1">
      <c r="B2" s="120"/>
      <c r="C2" s="108"/>
      <c r="D2" s="108"/>
      <c r="E2" s="108"/>
      <c r="F2" s="108"/>
    </row>
    <row r="3" spans="1:9" s="133" customFormat="1" ht="16.5" customHeight="1">
      <c r="A3" s="130" t="s">
        <v>188</v>
      </c>
      <c r="B3" s="131" t="s">
        <v>4</v>
      </c>
      <c r="C3" s="130" t="s">
        <v>189</v>
      </c>
      <c r="D3" s="132" t="s">
        <v>90</v>
      </c>
      <c r="E3" s="130" t="s">
        <v>5</v>
      </c>
      <c r="F3" s="130"/>
      <c r="G3" s="130"/>
      <c r="H3" s="130"/>
      <c r="I3" s="109"/>
    </row>
    <row r="4" spans="1:9" s="134" customFormat="1" ht="16.5" customHeight="1">
      <c r="A4" s="181" t="s">
        <v>89</v>
      </c>
      <c r="B4" s="119" t="s">
        <v>155</v>
      </c>
      <c r="C4" s="112">
        <v>1</v>
      </c>
      <c r="D4" s="109" t="s">
        <v>135</v>
      </c>
      <c r="E4" s="110" t="s">
        <v>146</v>
      </c>
      <c r="F4" s="109"/>
      <c r="G4" s="110"/>
      <c r="H4" s="109"/>
      <c r="I4" s="109"/>
    </row>
    <row r="5" spans="1:9" s="134" customFormat="1" ht="16.5" customHeight="1">
      <c r="A5" s="182"/>
      <c r="B5" s="135"/>
      <c r="C5" s="112">
        <v>2</v>
      </c>
      <c r="D5" s="109" t="s">
        <v>130</v>
      </c>
      <c r="E5" s="110" t="s">
        <v>134</v>
      </c>
      <c r="F5" s="109"/>
      <c r="G5" s="110"/>
      <c r="H5" s="109"/>
      <c r="I5" s="109"/>
    </row>
    <row r="6" spans="1:9" s="134" customFormat="1" ht="16.5" customHeight="1">
      <c r="A6" s="182"/>
      <c r="B6" s="136"/>
      <c r="C6" s="112">
        <v>3</v>
      </c>
      <c r="D6" s="109" t="s">
        <v>135</v>
      </c>
      <c r="E6" s="110" t="s">
        <v>144</v>
      </c>
      <c r="F6" s="109"/>
      <c r="G6" s="110"/>
      <c r="H6" s="109"/>
      <c r="I6" s="109"/>
    </row>
    <row r="7" spans="1:9" s="134" customFormat="1" ht="16.5" customHeight="1">
      <c r="A7" s="182"/>
      <c r="B7" s="119" t="s">
        <v>156</v>
      </c>
      <c r="C7" s="112">
        <v>4</v>
      </c>
      <c r="D7" s="109" t="s">
        <v>135</v>
      </c>
      <c r="E7" s="110" t="s">
        <v>149</v>
      </c>
      <c r="F7" s="109"/>
      <c r="G7" s="110"/>
      <c r="H7" s="109"/>
      <c r="I7" s="109"/>
    </row>
    <row r="8" spans="1:9" s="134" customFormat="1" ht="16.5" customHeight="1">
      <c r="A8" s="182"/>
      <c r="B8" s="135"/>
      <c r="C8" s="112">
        <v>5</v>
      </c>
      <c r="D8" s="109" t="s">
        <v>130</v>
      </c>
      <c r="E8" s="110" t="s">
        <v>157</v>
      </c>
      <c r="F8" s="109"/>
      <c r="G8" s="110"/>
      <c r="H8" s="109"/>
      <c r="I8" s="109"/>
    </row>
    <row r="9" spans="1:9" s="134" customFormat="1" ht="16.5" customHeight="1">
      <c r="A9" s="182"/>
      <c r="B9" s="136"/>
      <c r="C9" s="112">
        <v>6</v>
      </c>
      <c r="D9" s="109" t="s">
        <v>135</v>
      </c>
      <c r="E9" s="110" t="s">
        <v>137</v>
      </c>
      <c r="F9" s="109"/>
      <c r="G9" s="110"/>
      <c r="H9" s="109"/>
      <c r="I9" s="109"/>
    </row>
    <row r="10" spans="1:9" s="134" customFormat="1" ht="16.5" customHeight="1">
      <c r="A10" s="182"/>
      <c r="B10" s="119" t="s">
        <v>158</v>
      </c>
      <c r="C10" s="112">
        <v>7</v>
      </c>
      <c r="D10" s="113" t="s">
        <v>119</v>
      </c>
      <c r="E10" s="110" t="s">
        <v>159</v>
      </c>
      <c r="F10" s="113"/>
      <c r="G10" s="110"/>
      <c r="H10" s="109"/>
      <c r="I10" s="109"/>
    </row>
    <row r="11" spans="1:9" s="134" customFormat="1" ht="16.5" customHeight="1">
      <c r="A11" s="182"/>
      <c r="B11" s="135"/>
      <c r="C11" s="112">
        <v>8</v>
      </c>
      <c r="D11" s="109" t="s">
        <v>135</v>
      </c>
      <c r="E11" s="110" t="s">
        <v>151</v>
      </c>
      <c r="F11" s="109"/>
      <c r="G11" s="110"/>
      <c r="H11" s="109"/>
      <c r="I11" s="109"/>
    </row>
    <row r="12" spans="1:9" s="134" customFormat="1" ht="16.5" customHeight="1">
      <c r="A12" s="182"/>
      <c r="B12" s="136"/>
      <c r="C12" s="112">
        <v>9</v>
      </c>
      <c r="D12" s="109" t="s">
        <v>135</v>
      </c>
      <c r="E12" s="110" t="s">
        <v>153</v>
      </c>
      <c r="F12" s="109"/>
      <c r="G12" s="110"/>
      <c r="H12" s="109"/>
      <c r="I12" s="109"/>
    </row>
    <row r="13" spans="1:9" s="134" customFormat="1" ht="16.5" customHeight="1">
      <c r="A13" s="182"/>
      <c r="B13" s="119" t="s">
        <v>160</v>
      </c>
      <c r="C13" s="112">
        <v>10</v>
      </c>
      <c r="D13" s="109" t="s">
        <v>120</v>
      </c>
      <c r="E13" s="110" t="s">
        <v>123</v>
      </c>
      <c r="F13" s="109"/>
      <c r="G13" s="110"/>
      <c r="H13" s="109"/>
      <c r="I13" s="109"/>
    </row>
    <row r="14" spans="1:9" s="134" customFormat="1" ht="16.5" customHeight="1">
      <c r="A14" s="182"/>
      <c r="B14" s="135"/>
      <c r="C14" s="112">
        <v>11</v>
      </c>
      <c r="D14" s="109" t="s">
        <v>130</v>
      </c>
      <c r="E14" s="110" t="s">
        <v>313</v>
      </c>
      <c r="F14" s="109"/>
      <c r="G14" s="110"/>
      <c r="H14" s="109"/>
      <c r="I14" s="109"/>
    </row>
    <row r="15" spans="1:9" s="134" customFormat="1" ht="16.5" customHeight="1">
      <c r="A15" s="182"/>
      <c r="B15" s="136"/>
      <c r="C15" s="112">
        <v>12</v>
      </c>
      <c r="D15" s="109" t="s">
        <v>135</v>
      </c>
      <c r="E15" s="110" t="s">
        <v>138</v>
      </c>
      <c r="F15" s="109"/>
      <c r="G15" s="110"/>
      <c r="H15" s="109"/>
      <c r="I15" s="109"/>
    </row>
    <row r="16" spans="1:9" s="134" customFormat="1" ht="16.5" customHeight="1">
      <c r="A16" s="182"/>
      <c r="B16" s="119" t="s">
        <v>161</v>
      </c>
      <c r="C16" s="112">
        <v>13</v>
      </c>
      <c r="D16" s="109" t="s">
        <v>135</v>
      </c>
      <c r="E16" s="110" t="s">
        <v>162</v>
      </c>
      <c r="F16" s="109"/>
      <c r="G16" s="110"/>
      <c r="H16" s="109"/>
      <c r="I16" s="109"/>
    </row>
    <row r="17" spans="1:9" s="134" customFormat="1" ht="16.5" customHeight="1">
      <c r="A17" s="182"/>
      <c r="B17" s="135"/>
      <c r="C17" s="112">
        <v>14</v>
      </c>
      <c r="D17" s="109" t="s">
        <v>120</v>
      </c>
      <c r="E17" s="110" t="s">
        <v>122</v>
      </c>
      <c r="F17" s="109"/>
      <c r="G17" s="110"/>
      <c r="H17" s="109"/>
      <c r="I17" s="109"/>
    </row>
    <row r="18" spans="1:9" s="134" customFormat="1" ht="16.5" customHeight="1">
      <c r="A18" s="182"/>
      <c r="B18" s="136"/>
      <c r="C18" s="112">
        <v>15</v>
      </c>
      <c r="D18" s="109" t="s">
        <v>120</v>
      </c>
      <c r="E18" s="110" t="s">
        <v>125</v>
      </c>
      <c r="F18" s="109"/>
      <c r="G18" s="110"/>
      <c r="H18" s="109"/>
      <c r="I18" s="109"/>
    </row>
    <row r="19" spans="1:9" s="134" customFormat="1" ht="16.5" customHeight="1">
      <c r="A19" s="182"/>
      <c r="B19" s="119" t="s">
        <v>163</v>
      </c>
      <c r="C19" s="112">
        <v>16</v>
      </c>
      <c r="D19" s="109" t="s">
        <v>120</v>
      </c>
      <c r="E19" s="110" t="s">
        <v>127</v>
      </c>
      <c r="F19" s="109"/>
      <c r="G19" s="110"/>
      <c r="H19" s="109"/>
      <c r="I19" s="109"/>
    </row>
    <row r="20" spans="1:9" s="134" customFormat="1" ht="16.5" customHeight="1">
      <c r="A20" s="182"/>
      <c r="B20" s="135"/>
      <c r="C20" s="112">
        <v>17</v>
      </c>
      <c r="D20" s="109" t="s">
        <v>130</v>
      </c>
      <c r="E20" s="110" t="s">
        <v>133</v>
      </c>
      <c r="F20" s="109"/>
      <c r="G20" s="110"/>
      <c r="H20" s="109"/>
      <c r="I20" s="109"/>
    </row>
    <row r="21" spans="1:9" s="134" customFormat="1" ht="16.5" customHeight="1">
      <c r="A21" s="183"/>
      <c r="B21" s="136"/>
      <c r="C21" s="112">
        <v>18</v>
      </c>
      <c r="D21" s="109" t="s">
        <v>135</v>
      </c>
      <c r="E21" s="110" t="s">
        <v>150</v>
      </c>
      <c r="F21" s="109"/>
      <c r="G21" s="110"/>
      <c r="H21" s="109"/>
      <c r="I21" s="109"/>
    </row>
    <row r="22" spans="1:9" s="134" customFormat="1" ht="16.5" customHeight="1">
      <c r="A22" s="181" t="s">
        <v>82</v>
      </c>
      <c r="B22" s="119" t="s">
        <v>164</v>
      </c>
      <c r="C22" s="112">
        <v>19</v>
      </c>
      <c r="D22" s="109" t="s">
        <v>135</v>
      </c>
      <c r="E22" s="110" t="s">
        <v>139</v>
      </c>
      <c r="F22" s="109"/>
      <c r="G22" s="110"/>
      <c r="H22" s="109"/>
      <c r="I22" s="109"/>
    </row>
    <row r="23" spans="1:9" s="134" customFormat="1" ht="16.5" customHeight="1">
      <c r="A23" s="182"/>
      <c r="B23" s="135"/>
      <c r="C23" s="112">
        <v>20</v>
      </c>
      <c r="D23" s="113" t="s">
        <v>112</v>
      </c>
      <c r="E23" s="114" t="s">
        <v>165</v>
      </c>
      <c r="F23" s="113"/>
      <c r="G23" s="110"/>
      <c r="H23" s="113"/>
      <c r="I23" s="113"/>
    </row>
    <row r="24" spans="1:9" s="134" customFormat="1" ht="16.5" customHeight="1">
      <c r="A24" s="182"/>
      <c r="B24" s="136"/>
      <c r="C24" s="112">
        <v>21</v>
      </c>
      <c r="D24" s="109" t="s">
        <v>130</v>
      </c>
      <c r="E24" s="110" t="s">
        <v>132</v>
      </c>
      <c r="F24" s="109"/>
      <c r="G24" s="110"/>
      <c r="H24" s="109"/>
      <c r="I24" s="109"/>
    </row>
    <row r="25" spans="1:9" s="134" customFormat="1" ht="16.5" customHeight="1">
      <c r="A25" s="182"/>
      <c r="B25" s="119" t="s">
        <v>166</v>
      </c>
      <c r="C25" s="112">
        <v>22</v>
      </c>
      <c r="D25" s="109" t="s">
        <v>130</v>
      </c>
      <c r="E25" s="270" t="s">
        <v>131</v>
      </c>
      <c r="F25" s="109"/>
      <c r="G25" s="110"/>
      <c r="H25" s="109"/>
      <c r="I25" s="109"/>
    </row>
    <row r="26" spans="1:9" s="134" customFormat="1" ht="16.5" customHeight="1">
      <c r="A26" s="182"/>
      <c r="B26" s="135"/>
      <c r="C26" s="112">
        <v>23</v>
      </c>
      <c r="D26" s="109" t="s">
        <v>130</v>
      </c>
      <c r="E26" s="110" t="s">
        <v>311</v>
      </c>
      <c r="F26" s="109"/>
      <c r="G26" s="110"/>
      <c r="H26" s="109"/>
      <c r="I26" s="109"/>
    </row>
    <row r="27" spans="1:9" s="134" customFormat="1" ht="16.5" customHeight="1">
      <c r="A27" s="182"/>
      <c r="B27" s="136"/>
      <c r="C27" s="112">
        <v>24</v>
      </c>
      <c r="D27" s="109" t="s">
        <v>135</v>
      </c>
      <c r="E27" s="110" t="s">
        <v>142</v>
      </c>
      <c r="F27" s="109"/>
      <c r="G27" s="110"/>
      <c r="H27" s="109"/>
      <c r="I27" s="109"/>
    </row>
    <row r="28" spans="1:9" s="134" customFormat="1" ht="16.5" customHeight="1">
      <c r="A28" s="182"/>
      <c r="B28" s="119" t="s">
        <v>167</v>
      </c>
      <c r="C28" s="112">
        <v>25</v>
      </c>
      <c r="D28" s="113" t="s">
        <v>116</v>
      </c>
      <c r="E28" s="110" t="s">
        <v>117</v>
      </c>
      <c r="F28" s="113"/>
      <c r="G28" s="110"/>
      <c r="H28" s="109"/>
      <c r="I28" s="109"/>
    </row>
    <row r="29" spans="1:9" s="134" customFormat="1" ht="16.5" customHeight="1">
      <c r="A29" s="182"/>
      <c r="B29" s="135"/>
      <c r="C29" s="112">
        <v>26</v>
      </c>
      <c r="D29" s="109" t="s">
        <v>135</v>
      </c>
      <c r="E29" s="110" t="s">
        <v>143</v>
      </c>
      <c r="F29" s="109"/>
      <c r="G29" s="110"/>
      <c r="H29" s="109"/>
      <c r="I29" s="109"/>
    </row>
    <row r="30" spans="1:9" s="134" customFormat="1" ht="16.5" customHeight="1">
      <c r="A30" s="182"/>
      <c r="B30" s="136"/>
      <c r="C30" s="112">
        <v>27</v>
      </c>
      <c r="D30" s="109" t="s">
        <v>130</v>
      </c>
      <c r="E30" s="110" t="s">
        <v>312</v>
      </c>
      <c r="F30" s="109"/>
      <c r="G30" s="110"/>
      <c r="H30" s="109"/>
      <c r="I30" s="109"/>
    </row>
    <row r="31" spans="1:9" s="134" customFormat="1" ht="16.5" customHeight="1">
      <c r="A31" s="182"/>
      <c r="B31" s="119" t="s">
        <v>168</v>
      </c>
      <c r="C31" s="112">
        <v>28</v>
      </c>
      <c r="D31" s="109" t="s">
        <v>120</v>
      </c>
      <c r="E31" s="110" t="s">
        <v>126</v>
      </c>
      <c r="F31" s="109"/>
      <c r="G31" s="110"/>
      <c r="H31" s="109"/>
      <c r="I31" s="109"/>
    </row>
    <row r="32" spans="1:9" s="134" customFormat="1" ht="16.5" customHeight="1">
      <c r="A32" s="182"/>
      <c r="B32" s="135"/>
      <c r="C32" s="112">
        <v>29</v>
      </c>
      <c r="D32" s="109" t="s">
        <v>130</v>
      </c>
      <c r="E32" s="110" t="s">
        <v>169</v>
      </c>
      <c r="F32" s="109"/>
      <c r="G32" s="110"/>
      <c r="H32" s="109"/>
      <c r="I32" s="109"/>
    </row>
    <row r="33" spans="1:9" s="134" customFormat="1" ht="16.5" customHeight="1">
      <c r="A33" s="182"/>
      <c r="B33" s="136"/>
      <c r="C33" s="112">
        <v>30</v>
      </c>
      <c r="D33" s="109" t="s">
        <v>135</v>
      </c>
      <c r="E33" s="110" t="s">
        <v>145</v>
      </c>
      <c r="F33" s="109"/>
      <c r="G33" s="110"/>
      <c r="H33" s="109"/>
      <c r="I33" s="109"/>
    </row>
    <row r="34" spans="1:9" s="134" customFormat="1" ht="16.5" customHeight="1">
      <c r="A34" s="182"/>
      <c r="B34" s="119" t="s">
        <v>170</v>
      </c>
      <c r="C34" s="112">
        <v>31</v>
      </c>
      <c r="D34" s="109" t="s">
        <v>130</v>
      </c>
      <c r="E34" s="110" t="s">
        <v>171</v>
      </c>
      <c r="F34" s="109"/>
      <c r="G34" s="110"/>
      <c r="H34" s="109"/>
      <c r="I34" s="109"/>
    </row>
    <row r="35" spans="1:9" s="134" customFormat="1" ht="16.5" customHeight="1">
      <c r="A35" s="182"/>
      <c r="B35" s="135"/>
      <c r="C35" s="112">
        <v>32</v>
      </c>
      <c r="D35" s="109" t="s">
        <v>120</v>
      </c>
      <c r="E35" s="110" t="s">
        <v>128</v>
      </c>
      <c r="F35" s="109"/>
      <c r="G35" s="110"/>
      <c r="H35" s="109"/>
      <c r="I35" s="109"/>
    </row>
    <row r="36" spans="1:9" s="134" customFormat="1" ht="16.5" customHeight="1">
      <c r="A36" s="182"/>
      <c r="B36" s="136"/>
      <c r="C36" s="112">
        <v>33</v>
      </c>
      <c r="D36" s="109" t="s">
        <v>135</v>
      </c>
      <c r="E36" s="110" t="s">
        <v>172</v>
      </c>
      <c r="F36" s="109"/>
      <c r="G36" s="110"/>
      <c r="H36" s="109"/>
      <c r="I36" s="109"/>
    </row>
    <row r="37" spans="1:9" s="134" customFormat="1" ht="16.5" customHeight="1">
      <c r="A37" s="182"/>
      <c r="B37" s="119" t="s">
        <v>173</v>
      </c>
      <c r="C37" s="112">
        <v>34</v>
      </c>
      <c r="D37" s="109" t="s">
        <v>135</v>
      </c>
      <c r="E37" s="110" t="s">
        <v>174</v>
      </c>
      <c r="F37" s="109"/>
      <c r="G37" s="110"/>
      <c r="H37" s="109"/>
      <c r="I37" s="109"/>
    </row>
    <row r="38" spans="1:9" s="134" customFormat="1" ht="16.5" customHeight="1">
      <c r="A38" s="182"/>
      <c r="B38" s="135"/>
      <c r="C38" s="112">
        <v>35</v>
      </c>
      <c r="D38" s="113" t="s">
        <v>112</v>
      </c>
      <c r="E38" s="115" t="s">
        <v>113</v>
      </c>
      <c r="F38" s="113"/>
      <c r="G38" s="110"/>
      <c r="H38" s="109"/>
      <c r="I38" s="109"/>
    </row>
    <row r="39" spans="1:9" s="134" customFormat="1" ht="13.5">
      <c r="A39" s="183"/>
      <c r="B39" s="136"/>
      <c r="C39" s="112">
        <v>36</v>
      </c>
      <c r="D39" s="109" t="s">
        <v>135</v>
      </c>
      <c r="E39" s="110" t="s">
        <v>141</v>
      </c>
      <c r="F39" s="109"/>
      <c r="G39" s="110"/>
      <c r="H39" s="109"/>
      <c r="I39" s="109"/>
    </row>
    <row r="40" spans="1:9" s="134" customFormat="1" ht="16.5" customHeight="1">
      <c r="A40" s="181" t="s">
        <v>83</v>
      </c>
      <c r="B40" s="119" t="s">
        <v>175</v>
      </c>
      <c r="C40" s="112">
        <v>37</v>
      </c>
      <c r="D40" s="109" t="s">
        <v>135</v>
      </c>
      <c r="E40" s="110" t="s">
        <v>176</v>
      </c>
      <c r="F40" s="109"/>
      <c r="G40" s="116"/>
      <c r="H40" s="109"/>
      <c r="I40" s="109"/>
    </row>
    <row r="41" spans="1:9" s="134" customFormat="1" ht="16.5" customHeight="1">
      <c r="A41" s="182"/>
      <c r="B41" s="135"/>
      <c r="C41" s="112">
        <v>38</v>
      </c>
      <c r="D41" s="109" t="s">
        <v>120</v>
      </c>
      <c r="E41" s="110" t="s">
        <v>129</v>
      </c>
      <c r="F41" s="109"/>
      <c r="G41" s="110"/>
      <c r="H41" s="109"/>
      <c r="I41" s="109"/>
    </row>
    <row r="42" spans="1:9" s="134" customFormat="1" ht="16.5" customHeight="1">
      <c r="A42" s="182"/>
      <c r="B42" s="136"/>
      <c r="C42" s="112">
        <v>39</v>
      </c>
      <c r="D42" s="109" t="s">
        <v>135</v>
      </c>
      <c r="E42" s="110" t="s">
        <v>147</v>
      </c>
      <c r="F42" s="109"/>
      <c r="G42" s="110"/>
      <c r="H42" s="109"/>
      <c r="I42" s="109"/>
    </row>
    <row r="43" spans="1:9" s="134" customFormat="1" ht="16.5" customHeight="1">
      <c r="A43" s="182"/>
      <c r="B43" s="119" t="s">
        <v>177</v>
      </c>
      <c r="C43" s="112">
        <v>40</v>
      </c>
      <c r="D43" s="113" t="s">
        <v>112</v>
      </c>
      <c r="E43" s="117" t="s">
        <v>115</v>
      </c>
      <c r="F43" s="113"/>
      <c r="G43" s="118"/>
      <c r="H43" s="113"/>
      <c r="I43" s="113"/>
    </row>
    <row r="44" spans="1:9" s="134" customFormat="1" ht="16.5" customHeight="1">
      <c r="A44" s="182"/>
      <c r="B44" s="135"/>
      <c r="C44" s="112">
        <v>41</v>
      </c>
      <c r="D44" s="109" t="s">
        <v>135</v>
      </c>
      <c r="E44" s="110" t="s">
        <v>178</v>
      </c>
      <c r="F44" s="109"/>
      <c r="G44" s="110"/>
      <c r="H44" s="109"/>
      <c r="I44" s="109"/>
    </row>
    <row r="45" spans="1:9" s="134" customFormat="1" ht="16.5" customHeight="1">
      <c r="A45" s="182"/>
      <c r="B45" s="136"/>
      <c r="C45" s="112">
        <v>42</v>
      </c>
      <c r="D45" s="109" t="s">
        <v>135</v>
      </c>
      <c r="E45" s="110" t="s">
        <v>179</v>
      </c>
      <c r="F45" s="109"/>
      <c r="G45" s="110"/>
      <c r="H45" s="109"/>
      <c r="I45" s="109"/>
    </row>
    <row r="46" spans="1:9" s="134" customFormat="1" ht="16.5" customHeight="1">
      <c r="A46" s="182"/>
      <c r="B46" s="119" t="s">
        <v>180</v>
      </c>
      <c r="C46" s="112">
        <v>43</v>
      </c>
      <c r="D46" s="109" t="s">
        <v>135</v>
      </c>
      <c r="E46" s="110" t="s">
        <v>140</v>
      </c>
      <c r="F46" s="109"/>
      <c r="G46" s="110"/>
      <c r="H46" s="109"/>
      <c r="I46" s="109"/>
    </row>
    <row r="47" spans="1:9" s="134" customFormat="1" ht="16.5" customHeight="1">
      <c r="A47" s="182"/>
      <c r="B47" s="135"/>
      <c r="C47" s="112">
        <v>44</v>
      </c>
      <c r="D47" s="109" t="s">
        <v>120</v>
      </c>
      <c r="E47" s="110" t="s">
        <v>121</v>
      </c>
      <c r="F47" s="109"/>
      <c r="G47" s="110"/>
      <c r="H47" s="109"/>
      <c r="I47" s="109"/>
    </row>
    <row r="48" spans="1:9" s="134" customFormat="1" ht="16.5" customHeight="1">
      <c r="A48" s="182"/>
      <c r="B48" s="136"/>
      <c r="C48" s="112">
        <v>45</v>
      </c>
      <c r="D48" s="109" t="s">
        <v>135</v>
      </c>
      <c r="E48" s="110" t="s">
        <v>136</v>
      </c>
      <c r="F48" s="109"/>
      <c r="G48" s="110"/>
      <c r="H48" s="109"/>
      <c r="I48" s="109"/>
    </row>
    <row r="49" spans="1:9" s="134" customFormat="1" ht="16.5" customHeight="1">
      <c r="A49" s="182"/>
      <c r="B49" s="119" t="s">
        <v>181</v>
      </c>
      <c r="C49" s="112">
        <v>46</v>
      </c>
      <c r="D49" s="113" t="s">
        <v>116</v>
      </c>
      <c r="E49" s="110" t="s">
        <v>118</v>
      </c>
      <c r="F49" s="113"/>
      <c r="G49" s="110"/>
      <c r="H49" s="109"/>
      <c r="I49" s="109"/>
    </row>
    <row r="50" spans="1:9" s="134" customFormat="1" ht="16.5" customHeight="1">
      <c r="A50" s="182"/>
      <c r="B50" s="135"/>
      <c r="C50" s="112">
        <v>47</v>
      </c>
      <c r="D50" s="109" t="s">
        <v>135</v>
      </c>
      <c r="E50" s="110" t="s">
        <v>148</v>
      </c>
      <c r="F50" s="109"/>
      <c r="G50" s="110"/>
      <c r="H50" s="109"/>
      <c r="I50" s="109"/>
    </row>
    <row r="51" spans="1:9" s="134" customFormat="1" ht="16.5" customHeight="1">
      <c r="A51" s="182"/>
      <c r="B51" s="136"/>
      <c r="C51" s="112">
        <v>48</v>
      </c>
      <c r="D51" s="113" t="s">
        <v>112</v>
      </c>
      <c r="E51" s="118" t="s">
        <v>114</v>
      </c>
      <c r="F51" s="113"/>
      <c r="G51" s="118"/>
      <c r="H51" s="113"/>
      <c r="I51" s="113"/>
    </row>
    <row r="52" spans="1:9" s="134" customFormat="1" ht="16.5" customHeight="1">
      <c r="A52" s="182"/>
      <c r="B52" s="119" t="s">
        <v>182</v>
      </c>
      <c r="C52" s="112">
        <v>49</v>
      </c>
      <c r="D52" s="109" t="s">
        <v>135</v>
      </c>
      <c r="E52" s="110" t="s">
        <v>183</v>
      </c>
      <c r="F52" s="109"/>
      <c r="G52" s="110"/>
      <c r="H52" s="109"/>
      <c r="I52" s="109"/>
    </row>
    <row r="53" spans="1:9" s="134" customFormat="1" ht="16.5" customHeight="1">
      <c r="A53" s="182"/>
      <c r="B53" s="135"/>
      <c r="C53" s="112">
        <v>50</v>
      </c>
      <c r="D53" s="109" t="s">
        <v>135</v>
      </c>
      <c r="E53" s="110" t="s">
        <v>184</v>
      </c>
      <c r="F53" s="109"/>
      <c r="G53" s="116"/>
      <c r="H53" s="109"/>
      <c r="I53" s="109"/>
    </row>
    <row r="54" spans="1:9" s="134" customFormat="1" ht="16.5" customHeight="1">
      <c r="A54" s="182"/>
      <c r="B54" s="136"/>
      <c r="C54" s="112">
        <v>51</v>
      </c>
      <c r="D54" s="109" t="s">
        <v>120</v>
      </c>
      <c r="E54" s="110" t="s">
        <v>124</v>
      </c>
      <c r="F54" s="109"/>
      <c r="G54" s="110"/>
      <c r="H54" s="109"/>
      <c r="I54" s="109"/>
    </row>
    <row r="55" spans="1:9" s="134" customFormat="1" ht="16.5" customHeight="1">
      <c r="A55" s="182"/>
      <c r="B55" s="119" t="s">
        <v>185</v>
      </c>
      <c r="C55" s="112">
        <v>52</v>
      </c>
      <c r="D55" s="109" t="s">
        <v>135</v>
      </c>
      <c r="E55" s="110" t="s">
        <v>186</v>
      </c>
      <c r="F55" s="109"/>
      <c r="G55" s="110"/>
      <c r="H55" s="109"/>
      <c r="I55" s="109"/>
    </row>
    <row r="56" spans="1:9" s="134" customFormat="1" ht="16.5" customHeight="1">
      <c r="A56" s="182"/>
      <c r="B56" s="135"/>
      <c r="C56" s="112">
        <v>53</v>
      </c>
      <c r="D56" s="109" t="s">
        <v>130</v>
      </c>
      <c r="E56" s="110" t="s">
        <v>187</v>
      </c>
      <c r="F56" s="109"/>
      <c r="G56" s="110"/>
      <c r="H56" s="109"/>
      <c r="I56" s="109"/>
    </row>
    <row r="57" spans="1:9" s="134" customFormat="1" ht="16.5" customHeight="1">
      <c r="A57" s="183"/>
      <c r="B57" s="136"/>
      <c r="C57" s="112">
        <v>54</v>
      </c>
      <c r="D57" s="109" t="s">
        <v>135</v>
      </c>
      <c r="E57" s="110" t="s">
        <v>152</v>
      </c>
      <c r="F57" s="109"/>
      <c r="G57" s="110"/>
      <c r="H57" s="109"/>
      <c r="I57" s="109"/>
    </row>
  </sheetData>
  <mergeCells count="4">
    <mergeCell ref="A4:A21"/>
    <mergeCell ref="A22:A39"/>
    <mergeCell ref="A40:A57"/>
    <mergeCell ref="H1:I1"/>
  </mergeCells>
  <dataValidations count="1">
    <dataValidation allowBlank="1" showInputMessage="1" showErrorMessage="1" imeMode="off" sqref="F54:F57 I54:I57 F4:F12 F14:F16 I3:I17 F20:F30 F32:F39 F41:F46 F48:F52 I19:I52"/>
  </dataValidations>
  <printOptions horizontalCentered="1"/>
  <pageMargins left="0.63" right="0.5" top="0.6" bottom="0.59" header="0" footer="0"/>
  <pageSetup blackAndWhite="1" horizontalDpi="300" verticalDpi="3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B73"/>
  <sheetViews>
    <sheetView showGridLines="0" zoomScaleSheetLayoutView="75" workbookViewId="0" topLeftCell="A1">
      <selection activeCell="B60" sqref="B60:B61"/>
    </sheetView>
  </sheetViews>
  <sheetFormatPr defaultColWidth="9.00390625" defaultRowHeight="12.75" customHeight="1" outlineLevelCol="1"/>
  <cols>
    <col min="1" max="1" width="3.125" style="2" customWidth="1"/>
    <col min="2" max="2" width="27.625" style="2" customWidth="1"/>
    <col min="3" max="11" width="3.125" style="15" customWidth="1"/>
    <col min="12" max="16" width="2.625" style="2" customWidth="1"/>
    <col min="17" max="17" width="4.75390625" style="2" customWidth="1"/>
    <col min="18" max="19" width="3.50390625" style="2" customWidth="1"/>
    <col min="20" max="20" width="4.75390625" style="2" customWidth="1"/>
    <col min="21" max="21" width="1.12109375" style="103" customWidth="1" outlineLevel="1"/>
    <col min="22" max="22" width="1.12109375" style="15" customWidth="1" outlineLevel="1"/>
    <col min="23" max="23" width="1.12109375" style="2" customWidth="1" outlineLevel="1"/>
    <col min="24" max="24" width="8.125" style="2" customWidth="1"/>
    <col min="25" max="25" width="3.125" style="2" customWidth="1"/>
    <col min="26" max="26" width="27.625" style="2" customWidth="1"/>
    <col min="27" max="35" width="3.125" style="15" customWidth="1"/>
    <col min="36" max="40" width="2.625" style="2" customWidth="1"/>
    <col min="41" max="41" width="4.75390625" style="2" customWidth="1"/>
    <col min="42" max="43" width="3.50390625" style="2" customWidth="1"/>
    <col min="44" max="44" width="4.75390625" style="2" customWidth="1"/>
    <col min="45" max="45" width="1.12109375" style="103" customWidth="1" outlineLevel="1"/>
    <col min="46" max="46" width="1.12109375" style="15" customWidth="1" outlineLevel="1"/>
    <col min="47" max="47" width="1.12109375" style="2" customWidth="1" outlineLevel="1"/>
    <col min="48" max="49" width="2.75390625" style="2" customWidth="1"/>
    <col min="50" max="50" width="1.75390625" style="2" customWidth="1"/>
    <col min="51" max="52" width="2.75390625" style="2" customWidth="1"/>
    <col min="53" max="53" width="1.75390625" style="2" customWidth="1"/>
    <col min="54" max="55" width="2.75390625" style="2" customWidth="1"/>
    <col min="56" max="56" width="1.75390625" style="2" customWidth="1"/>
    <col min="57" max="58" width="2.75390625" style="2" customWidth="1"/>
    <col min="59" max="59" width="1.75390625" style="2" customWidth="1"/>
    <col min="60" max="60" width="2.75390625" style="2" customWidth="1"/>
    <col min="61" max="62" width="5.50390625" style="2" customWidth="1"/>
    <col min="63" max="16384" width="8.875" style="2" customWidth="1"/>
  </cols>
  <sheetData>
    <row r="1" spans="2:54" s="137" customFormat="1" ht="24">
      <c r="B1" s="144" t="str">
        <f>'参加チーム名'!C1</f>
        <v>ゴジラカップ２００５inすかがわ</v>
      </c>
      <c r="C1" s="138"/>
      <c r="D1" s="139"/>
      <c r="E1" s="139"/>
      <c r="F1" s="139"/>
      <c r="G1" s="139"/>
      <c r="H1" s="139"/>
      <c r="I1" s="139"/>
      <c r="J1" s="139"/>
      <c r="K1" s="139"/>
      <c r="L1" s="140"/>
      <c r="M1" s="140"/>
      <c r="N1" s="140"/>
      <c r="O1" s="140"/>
      <c r="P1" s="140"/>
      <c r="Q1" s="140"/>
      <c r="R1" s="140"/>
      <c r="S1" s="140"/>
      <c r="T1" s="140"/>
      <c r="U1" s="139"/>
      <c r="V1" s="138"/>
      <c r="X1" s="141"/>
      <c r="Y1" s="36" t="str">
        <f>IF(AI71="","☆予選リーグ組み合わせ","☆予選リーグ試合結果")</f>
        <v>☆予選リーグ試合結果</v>
      </c>
      <c r="Z1" s="142"/>
      <c r="AA1" s="139"/>
      <c r="AB1" s="139"/>
      <c r="AC1" s="143" t="str">
        <f>"平成１７年６月１１日　　　"&amp;'参加チーム名'!$H$1</f>
        <v>平成１７年６月１１日　　　須賀川アリーナ</v>
      </c>
      <c r="AD1" s="139"/>
      <c r="AE1" s="139"/>
      <c r="AF1" s="139"/>
      <c r="AG1" s="139"/>
      <c r="AH1" s="139"/>
      <c r="AI1" s="139"/>
      <c r="AK1" s="140"/>
      <c r="AL1" s="140"/>
      <c r="AM1" s="140"/>
      <c r="AN1" s="140"/>
      <c r="AP1" s="140"/>
      <c r="AQ1" s="140"/>
      <c r="AR1" s="140"/>
      <c r="AS1" s="139"/>
      <c r="AT1" s="138"/>
      <c r="AV1" s="141"/>
      <c r="AW1" s="141"/>
      <c r="AX1" s="141"/>
      <c r="AY1" s="141"/>
      <c r="AZ1" s="141"/>
      <c r="BA1" s="141"/>
      <c r="BB1" s="141"/>
    </row>
    <row r="2" spans="3:46" s="14" customFormat="1" ht="9">
      <c r="C2" s="16"/>
      <c r="D2" s="16"/>
      <c r="E2" s="16"/>
      <c r="F2" s="16"/>
      <c r="G2" s="21"/>
      <c r="H2" s="21"/>
      <c r="I2" s="21"/>
      <c r="J2" s="21"/>
      <c r="K2" s="21"/>
      <c r="Q2" s="20"/>
      <c r="R2" s="20"/>
      <c r="S2" s="20"/>
      <c r="T2" s="20"/>
      <c r="U2" s="100"/>
      <c r="V2" s="16"/>
      <c r="AA2" s="16"/>
      <c r="AB2" s="16"/>
      <c r="AC2" s="16"/>
      <c r="AD2" s="16"/>
      <c r="AE2" s="21"/>
      <c r="AF2" s="21"/>
      <c r="AG2" s="21"/>
      <c r="AH2" s="21"/>
      <c r="AI2" s="21"/>
      <c r="AP2" s="20"/>
      <c r="AQ2" s="20"/>
      <c r="AR2" s="20"/>
      <c r="AS2" s="100"/>
      <c r="AT2" s="16"/>
    </row>
    <row r="3" spans="1:47" ht="12.75" customHeight="1">
      <c r="A3" s="3"/>
      <c r="B3" s="4" t="str">
        <f>'参加チーム名'!B4</f>
        <v>Ａリーグ</v>
      </c>
      <c r="C3" s="169">
        <f>+A4</f>
        <v>1</v>
      </c>
      <c r="D3" s="217"/>
      <c r="E3" s="212"/>
      <c r="F3" s="217">
        <f>+A6</f>
        <v>2</v>
      </c>
      <c r="G3" s="217"/>
      <c r="H3" s="212"/>
      <c r="I3" s="169">
        <f>+A8</f>
        <v>3</v>
      </c>
      <c r="J3" s="217"/>
      <c r="K3" s="212"/>
      <c r="L3" s="218" t="s">
        <v>6</v>
      </c>
      <c r="M3" s="219"/>
      <c r="N3" s="219"/>
      <c r="O3" s="219"/>
      <c r="P3" s="220"/>
      <c r="Q3" s="5" t="s">
        <v>0</v>
      </c>
      <c r="R3" s="169" t="s">
        <v>84</v>
      </c>
      <c r="S3" s="212"/>
      <c r="T3" s="5" t="s">
        <v>1</v>
      </c>
      <c r="U3" s="101"/>
      <c r="V3" s="19"/>
      <c r="W3" s="13"/>
      <c r="Y3" s="3"/>
      <c r="Z3" s="4" t="str">
        <f>'参加チーム名'!B31</f>
        <v>Ｊリーグ</v>
      </c>
      <c r="AA3" s="169">
        <f>+Y4</f>
        <v>28</v>
      </c>
      <c r="AB3" s="217"/>
      <c r="AC3" s="212"/>
      <c r="AD3" s="217">
        <f>+Y6</f>
        <v>29</v>
      </c>
      <c r="AE3" s="217"/>
      <c r="AF3" s="212"/>
      <c r="AG3" s="169">
        <f>+Y8</f>
        <v>30</v>
      </c>
      <c r="AH3" s="217"/>
      <c r="AI3" s="212"/>
      <c r="AJ3" s="218" t="s">
        <v>6</v>
      </c>
      <c r="AK3" s="219"/>
      <c r="AL3" s="219"/>
      <c r="AM3" s="219"/>
      <c r="AN3" s="220"/>
      <c r="AO3" s="5" t="s">
        <v>0</v>
      </c>
      <c r="AP3" s="169" t="s">
        <v>84</v>
      </c>
      <c r="AQ3" s="212"/>
      <c r="AR3" s="5" t="s">
        <v>1</v>
      </c>
      <c r="AS3" s="101"/>
      <c r="AT3" s="19"/>
      <c r="AU3" s="13"/>
    </row>
    <row r="4" spans="1:47" ht="12.75" customHeight="1">
      <c r="A4" s="214">
        <v>1</v>
      </c>
      <c r="B4" s="198" t="str">
        <f>VLOOKUP(A4,'参加チーム名'!$C$4:$E$57,3)</f>
        <v>南向台ブルーウエーブ</v>
      </c>
      <c r="C4" s="216"/>
      <c r="D4" s="209"/>
      <c r="E4" s="210"/>
      <c r="F4" s="200" t="str">
        <f>IF(F5="","",IF(F5&gt;H5,"○",IF(F5&lt;H5,"×","△")))</f>
        <v>○</v>
      </c>
      <c r="G4" s="201"/>
      <c r="H4" s="193"/>
      <c r="I4" s="200" t="str">
        <f>IF(I5="","",IF(I5&gt;K5,"○",IF(I5&lt;K5,"×","△")))</f>
        <v>○</v>
      </c>
      <c r="J4" s="201"/>
      <c r="K4" s="193"/>
      <c r="L4" s="206">
        <f>IF(F5&gt;H5,1,0)+IF(I5&gt;K5,1,0)</f>
        <v>2</v>
      </c>
      <c r="M4" s="201" t="s">
        <v>3</v>
      </c>
      <c r="N4" s="201">
        <f>IF(F5+H5&gt;0,IF(F5=H5,1,0),0)+IF(I5+K5&gt;0,IF(I5=K5,1,0),0)</f>
        <v>0</v>
      </c>
      <c r="O4" s="201" t="s">
        <v>3</v>
      </c>
      <c r="P4" s="193">
        <f>IF(F5&lt;H5,1,0)+IF(I5&lt;K5,1,0)</f>
        <v>0</v>
      </c>
      <c r="Q4" s="187">
        <f>L4*2+N4*1</f>
        <v>4</v>
      </c>
      <c r="R4" s="6">
        <f>+F5+I5</f>
        <v>19</v>
      </c>
      <c r="S4" s="104"/>
      <c r="T4" s="187">
        <f>RANK(U4,$U$4:$U$9)</f>
        <v>1</v>
      </c>
      <c r="U4" s="189">
        <f>Q4*100+R4</f>
        <v>419</v>
      </c>
      <c r="V4" s="187" t="s">
        <v>10</v>
      </c>
      <c r="W4" s="185">
        <v>1</v>
      </c>
      <c r="Y4" s="214">
        <v>28</v>
      </c>
      <c r="Z4" s="198" t="str">
        <f>VLOOKUP(Y4,'参加チーム名'!$C$4:$E$57,3)</f>
        <v>浜田フェニックス</v>
      </c>
      <c r="AA4" s="216"/>
      <c r="AB4" s="209"/>
      <c r="AC4" s="210"/>
      <c r="AD4" s="200" t="str">
        <f>IF(AD5="","",IF(AD5&gt;AF5,"○",IF(AD5&lt;AF5,"×","△")))</f>
        <v>×</v>
      </c>
      <c r="AE4" s="201"/>
      <c r="AF4" s="193"/>
      <c r="AG4" s="200" t="str">
        <f>IF(AG5="","",IF(AG5&gt;AI5,"○",IF(AG5&lt;AI5,"×","△")))</f>
        <v>○</v>
      </c>
      <c r="AH4" s="201"/>
      <c r="AI4" s="193"/>
      <c r="AJ4" s="206">
        <f>IF(AD5&gt;AF5,1,0)+IF(AG5&gt;AI5,1,0)</f>
        <v>1</v>
      </c>
      <c r="AK4" s="201" t="s">
        <v>3</v>
      </c>
      <c r="AL4" s="201">
        <f>IF(AD5+AF5&gt;0,IF(AD5=AF5,1,0),0)+IF(AG5+AI5&gt;0,IF(AG5=AI5,1,0),0)</f>
        <v>0</v>
      </c>
      <c r="AM4" s="201" t="s">
        <v>3</v>
      </c>
      <c r="AN4" s="193">
        <f>IF(AD5&lt;AF5,1,0)+IF(AG5&lt;AI5,1,0)</f>
        <v>1</v>
      </c>
      <c r="AO4" s="187">
        <f>AJ4*2+AL4*1</f>
        <v>2</v>
      </c>
      <c r="AP4" s="6">
        <f>+AD5+AG5</f>
        <v>17</v>
      </c>
      <c r="AQ4" s="104"/>
      <c r="AR4" s="187">
        <f>RANK(AS4,$AS$4:$AS$9)</f>
        <v>2</v>
      </c>
      <c r="AS4" s="189">
        <f>AO4*100+AP4</f>
        <v>217</v>
      </c>
      <c r="AT4" s="213" t="s">
        <v>27</v>
      </c>
      <c r="AU4" s="192">
        <v>29</v>
      </c>
    </row>
    <row r="5" spans="1:47" ht="12.75" customHeight="1">
      <c r="A5" s="215"/>
      <c r="B5" s="199"/>
      <c r="C5" s="216"/>
      <c r="D5" s="209"/>
      <c r="E5" s="210"/>
      <c r="F5" s="7">
        <v>10</v>
      </c>
      <c r="G5" s="8" t="s">
        <v>7</v>
      </c>
      <c r="H5" s="9">
        <v>6</v>
      </c>
      <c r="I5" s="7">
        <v>9</v>
      </c>
      <c r="J5" s="8" t="s">
        <v>7</v>
      </c>
      <c r="K5" s="9">
        <v>8</v>
      </c>
      <c r="L5" s="207"/>
      <c r="M5" s="208"/>
      <c r="N5" s="208"/>
      <c r="O5" s="208"/>
      <c r="P5" s="194"/>
      <c r="Q5" s="188"/>
      <c r="R5" s="105"/>
      <c r="S5" s="10">
        <f>+H5+K5</f>
        <v>14</v>
      </c>
      <c r="T5" s="188"/>
      <c r="U5" s="189"/>
      <c r="V5" s="188"/>
      <c r="W5" s="186"/>
      <c r="Y5" s="215"/>
      <c r="Z5" s="199"/>
      <c r="AA5" s="216"/>
      <c r="AB5" s="209"/>
      <c r="AC5" s="210"/>
      <c r="AD5" s="7">
        <v>8</v>
      </c>
      <c r="AE5" s="8" t="s">
        <v>7</v>
      </c>
      <c r="AF5" s="9">
        <v>10</v>
      </c>
      <c r="AG5" s="7">
        <v>9</v>
      </c>
      <c r="AH5" s="8" t="s">
        <v>7</v>
      </c>
      <c r="AI5" s="9">
        <v>8</v>
      </c>
      <c r="AJ5" s="207"/>
      <c r="AK5" s="208"/>
      <c r="AL5" s="208"/>
      <c r="AM5" s="208"/>
      <c r="AN5" s="194"/>
      <c r="AO5" s="188"/>
      <c r="AP5" s="105"/>
      <c r="AQ5" s="10">
        <f>+AF5+AI5</f>
        <v>18</v>
      </c>
      <c r="AR5" s="188"/>
      <c r="AS5" s="189"/>
      <c r="AT5" s="213"/>
      <c r="AU5" s="192"/>
    </row>
    <row r="6" spans="1:47" ht="12.75" customHeight="1">
      <c r="A6" s="214">
        <v>2</v>
      </c>
      <c r="B6" s="198" t="str">
        <f>VLOOKUP(A6,'参加チーム名'!$C$4:$E$57,3)</f>
        <v>原小ファイターズ</v>
      </c>
      <c r="C6" s="200" t="str">
        <f>IF(C7="","",IF(C7&gt;E7,"○",IF(C7&lt;E7,"×","△")))</f>
        <v>×</v>
      </c>
      <c r="D6" s="201"/>
      <c r="E6" s="193"/>
      <c r="F6" s="209"/>
      <c r="G6" s="209"/>
      <c r="H6" s="210"/>
      <c r="I6" s="200" t="str">
        <f>IF(I7="","",IF(I7&gt;K7,"○",IF(I7&lt;K7,"×","△")))</f>
        <v>○</v>
      </c>
      <c r="J6" s="201"/>
      <c r="K6" s="193"/>
      <c r="L6" s="206">
        <f>IF(C7&gt;E7,1,0)+IF(I7&gt;K7,1,0)</f>
        <v>1</v>
      </c>
      <c r="M6" s="201" t="s">
        <v>3</v>
      </c>
      <c r="N6" s="201">
        <f>IF(C7+E7&gt;0,IF(C7=E7,1,0),0)+IF(I7+K7&gt;0,IF(I7=K7,1,0),0)</f>
        <v>0</v>
      </c>
      <c r="O6" s="201" t="s">
        <v>3</v>
      </c>
      <c r="P6" s="193">
        <f>IF(C7&lt;E7,1,0)+IF(I7&lt;K7,1,0)</f>
        <v>1</v>
      </c>
      <c r="Q6" s="187">
        <f>L6*2+N6*1</f>
        <v>2</v>
      </c>
      <c r="R6" s="6">
        <f>+C7+I7</f>
        <v>15</v>
      </c>
      <c r="S6" s="104"/>
      <c r="T6" s="187">
        <f>RANK(U6,$U$4:$U$9)</f>
        <v>2</v>
      </c>
      <c r="U6" s="189">
        <f>Q6*100+R6</f>
        <v>215</v>
      </c>
      <c r="V6" s="187" t="s">
        <v>11</v>
      </c>
      <c r="W6" s="185">
        <v>2</v>
      </c>
      <c r="Y6" s="214">
        <v>29</v>
      </c>
      <c r="Z6" s="198" t="str">
        <f>VLOOKUP(Y6,'参加チーム名'!$C$4:$E$57,3)</f>
        <v>アルバルクキッズSP</v>
      </c>
      <c r="AA6" s="200" t="str">
        <f>IF(AA7="","",IF(AA7&gt;AC7,"○",IF(AA7&lt;AC7,"×","△")))</f>
        <v>○</v>
      </c>
      <c r="AB6" s="201"/>
      <c r="AC6" s="193"/>
      <c r="AD6" s="209"/>
      <c r="AE6" s="209"/>
      <c r="AF6" s="210"/>
      <c r="AG6" s="200" t="str">
        <f>IF(AG7="","",IF(AG7&gt;AI7,"○",IF(AG7&lt;AI7,"×","△")))</f>
        <v>×</v>
      </c>
      <c r="AH6" s="201"/>
      <c r="AI6" s="193"/>
      <c r="AJ6" s="206">
        <f>IF(AA7&gt;AC7,1,0)+IF(AG7&gt;AI7,1,0)</f>
        <v>1</v>
      </c>
      <c r="AK6" s="201" t="s">
        <v>3</v>
      </c>
      <c r="AL6" s="201">
        <f>IF(AA7+AC7&gt;0,IF(AA7=AC7,1,0),0)+IF(AG7+AI7&gt;0,IF(AG7=AI7,1,0),0)</f>
        <v>0</v>
      </c>
      <c r="AM6" s="201" t="s">
        <v>3</v>
      </c>
      <c r="AN6" s="193">
        <f>IF(AA7&lt;AC7,1,0)+IF(AG7&lt;AI7,1,0)</f>
        <v>1</v>
      </c>
      <c r="AO6" s="187">
        <f>AJ6*2+AL6*1</f>
        <v>2</v>
      </c>
      <c r="AP6" s="6">
        <f>+AA7+AG7</f>
        <v>18</v>
      </c>
      <c r="AQ6" s="104"/>
      <c r="AR6" s="187">
        <f>RANK(AS6,$AS$4:$AS$9)</f>
        <v>1</v>
      </c>
      <c r="AS6" s="195">
        <f>AO6*100+AP6</f>
        <v>218</v>
      </c>
      <c r="AT6" s="213" t="s">
        <v>28</v>
      </c>
      <c r="AU6" s="192">
        <v>28</v>
      </c>
    </row>
    <row r="7" spans="1:47" ht="12.75" customHeight="1">
      <c r="A7" s="215"/>
      <c r="B7" s="199"/>
      <c r="C7" s="11">
        <f>H5</f>
        <v>6</v>
      </c>
      <c r="D7" s="8" t="s">
        <v>7</v>
      </c>
      <c r="E7" s="9">
        <f>F5</f>
        <v>10</v>
      </c>
      <c r="F7" s="209"/>
      <c r="G7" s="209"/>
      <c r="H7" s="210"/>
      <c r="I7" s="7">
        <v>9</v>
      </c>
      <c r="J7" s="8" t="s">
        <v>7</v>
      </c>
      <c r="K7" s="9">
        <v>4</v>
      </c>
      <c r="L7" s="207"/>
      <c r="M7" s="208"/>
      <c r="N7" s="208"/>
      <c r="O7" s="208"/>
      <c r="P7" s="194"/>
      <c r="Q7" s="188"/>
      <c r="R7" s="105"/>
      <c r="S7" s="10">
        <f>+E7+K7</f>
        <v>14</v>
      </c>
      <c r="T7" s="188"/>
      <c r="U7" s="189"/>
      <c r="V7" s="188"/>
      <c r="W7" s="186"/>
      <c r="Y7" s="215"/>
      <c r="Z7" s="199"/>
      <c r="AA7" s="11">
        <f>AF5</f>
        <v>10</v>
      </c>
      <c r="AB7" s="8" t="s">
        <v>7</v>
      </c>
      <c r="AC7" s="9">
        <f>AD5</f>
        <v>8</v>
      </c>
      <c r="AD7" s="209"/>
      <c r="AE7" s="209"/>
      <c r="AF7" s="210"/>
      <c r="AG7" s="7">
        <v>8</v>
      </c>
      <c r="AH7" s="8" t="s">
        <v>7</v>
      </c>
      <c r="AI7" s="9">
        <v>9</v>
      </c>
      <c r="AJ7" s="207"/>
      <c r="AK7" s="208"/>
      <c r="AL7" s="208"/>
      <c r="AM7" s="208"/>
      <c r="AN7" s="194"/>
      <c r="AO7" s="188"/>
      <c r="AP7" s="105"/>
      <c r="AQ7" s="10">
        <f>+AC7+AI7</f>
        <v>17</v>
      </c>
      <c r="AR7" s="188"/>
      <c r="AS7" s="195"/>
      <c r="AT7" s="213"/>
      <c r="AU7" s="192"/>
    </row>
    <row r="8" spans="1:47" ht="12.75" customHeight="1">
      <c r="A8" s="214">
        <v>3</v>
      </c>
      <c r="B8" s="198" t="str">
        <f>VLOOKUP(A8,'参加チーム名'!$C$4:$E$57,3)</f>
        <v>杉妻スーパーキッズ</v>
      </c>
      <c r="C8" s="200" t="str">
        <f>IF(C9="","",IF(C9&gt;E9,"○",IF(C9&lt;E9,"×","△")))</f>
        <v>×</v>
      </c>
      <c r="D8" s="201"/>
      <c r="E8" s="193"/>
      <c r="F8" s="200" t="str">
        <f>IF(F9="","",IF(F9&gt;H9,"○",IF(F9&lt;H9,"×","△")))</f>
        <v>×</v>
      </c>
      <c r="G8" s="201"/>
      <c r="H8" s="193"/>
      <c r="I8" s="209"/>
      <c r="J8" s="209"/>
      <c r="K8" s="210"/>
      <c r="L8" s="206">
        <f>IF(C9&gt;E9,1,0)+IF(F9&gt;H9,1,0)</f>
        <v>0</v>
      </c>
      <c r="M8" s="201" t="s">
        <v>3</v>
      </c>
      <c r="N8" s="201">
        <f>IF(C9+E9&gt;0,IF(C9=E9,1,0),0)+IF(F9+H9&gt;0,IF(F9=H9,1,0),0)</f>
        <v>0</v>
      </c>
      <c r="O8" s="201" t="s">
        <v>3</v>
      </c>
      <c r="P8" s="193">
        <f>IF(C9&lt;E9,1,0)+IF(F9&lt;H9,1,0)</f>
        <v>2</v>
      </c>
      <c r="Q8" s="187">
        <f>L8*2+N8*1</f>
        <v>0</v>
      </c>
      <c r="R8" s="106">
        <f>+C9+F9</f>
        <v>12</v>
      </c>
      <c r="S8" s="104"/>
      <c r="T8" s="187">
        <f>RANK(U8,$U$4:$U$9)</f>
        <v>3</v>
      </c>
      <c r="U8" s="189">
        <f>Q8*100+R8</f>
        <v>12</v>
      </c>
      <c r="V8" s="187" t="s">
        <v>239</v>
      </c>
      <c r="W8" s="185">
        <v>3</v>
      </c>
      <c r="Y8" s="214">
        <v>30</v>
      </c>
      <c r="Z8" s="198" t="str">
        <f>VLOOKUP(Y8,'参加チーム名'!$C$4:$E$57,3)</f>
        <v>鳥川ドッジボールクラブ</v>
      </c>
      <c r="AA8" s="200" t="str">
        <f>IF(AA9="","",IF(AA9&gt;AC9,"○",IF(AA9&lt;AC9,"×","△")))</f>
        <v>×</v>
      </c>
      <c r="AB8" s="201"/>
      <c r="AC8" s="193"/>
      <c r="AD8" s="200" t="str">
        <f>IF(AD9="","",IF(AD9&gt;AF9,"○",IF(AD9&lt;AF9,"×","△")))</f>
        <v>○</v>
      </c>
      <c r="AE8" s="201"/>
      <c r="AF8" s="193"/>
      <c r="AG8" s="209"/>
      <c r="AH8" s="209"/>
      <c r="AI8" s="210"/>
      <c r="AJ8" s="206">
        <f>IF(AA9&gt;AC9,1,0)+IF(AD9&gt;AF9,1,0)</f>
        <v>1</v>
      </c>
      <c r="AK8" s="201" t="s">
        <v>3</v>
      </c>
      <c r="AL8" s="201">
        <f>IF(AA9+AC9&gt;0,IF(AA9=AC9,1,0),0)+IF(AD9+AF9&gt;0,IF(AD9=AF9,1,0),0)</f>
        <v>0</v>
      </c>
      <c r="AM8" s="201" t="s">
        <v>3</v>
      </c>
      <c r="AN8" s="193">
        <f>IF(AA9&lt;AC9,1,0)+IF(AD9&lt;AF9,1,0)</f>
        <v>1</v>
      </c>
      <c r="AO8" s="187">
        <f>AJ8*2+AL8*1</f>
        <v>2</v>
      </c>
      <c r="AP8" s="106">
        <f>+AA9+AD9</f>
        <v>17</v>
      </c>
      <c r="AQ8" s="104"/>
      <c r="AR8" s="187">
        <v>3</v>
      </c>
      <c r="AS8" s="195">
        <f>AO8*100+AP8</f>
        <v>217</v>
      </c>
      <c r="AT8" s="213" t="s">
        <v>255</v>
      </c>
      <c r="AU8" s="192">
        <v>30</v>
      </c>
    </row>
    <row r="9" spans="1:47" ht="12.75" customHeight="1">
      <c r="A9" s="215"/>
      <c r="B9" s="199"/>
      <c r="C9" s="11">
        <f>K5</f>
        <v>8</v>
      </c>
      <c r="D9" s="8" t="s">
        <v>7</v>
      </c>
      <c r="E9" s="9">
        <f>I5</f>
        <v>9</v>
      </c>
      <c r="F9" s="7">
        <f>K7</f>
        <v>4</v>
      </c>
      <c r="G9" s="8" t="s">
        <v>7</v>
      </c>
      <c r="H9" s="9">
        <f>I7</f>
        <v>9</v>
      </c>
      <c r="I9" s="209"/>
      <c r="J9" s="209"/>
      <c r="K9" s="210"/>
      <c r="L9" s="207"/>
      <c r="M9" s="208"/>
      <c r="N9" s="208"/>
      <c r="O9" s="208"/>
      <c r="P9" s="194"/>
      <c r="Q9" s="188"/>
      <c r="R9" s="105"/>
      <c r="S9" s="10">
        <f>+E9+H9</f>
        <v>18</v>
      </c>
      <c r="T9" s="188"/>
      <c r="U9" s="189"/>
      <c r="V9" s="188"/>
      <c r="W9" s="186"/>
      <c r="Y9" s="215"/>
      <c r="Z9" s="199"/>
      <c r="AA9" s="11">
        <f>AI5</f>
        <v>8</v>
      </c>
      <c r="AB9" s="8" t="s">
        <v>7</v>
      </c>
      <c r="AC9" s="9">
        <f>AG5</f>
        <v>9</v>
      </c>
      <c r="AD9" s="7">
        <f>AI7</f>
        <v>9</v>
      </c>
      <c r="AE9" s="8" t="s">
        <v>7</v>
      </c>
      <c r="AF9" s="9">
        <f>AG7</f>
        <v>8</v>
      </c>
      <c r="AG9" s="209"/>
      <c r="AH9" s="209"/>
      <c r="AI9" s="210"/>
      <c r="AJ9" s="207"/>
      <c r="AK9" s="208"/>
      <c r="AL9" s="208"/>
      <c r="AM9" s="208"/>
      <c r="AN9" s="194"/>
      <c r="AO9" s="188"/>
      <c r="AP9" s="105"/>
      <c r="AQ9" s="10">
        <f>+AC9+AF9</f>
        <v>17</v>
      </c>
      <c r="AR9" s="188"/>
      <c r="AS9" s="195"/>
      <c r="AT9" s="213"/>
      <c r="AU9" s="192"/>
    </row>
    <row r="10" spans="3:46" s="14" customFormat="1" ht="9">
      <c r="C10" s="16"/>
      <c r="D10" s="16"/>
      <c r="E10" s="16"/>
      <c r="F10" s="16"/>
      <c r="G10" s="16"/>
      <c r="H10" s="16"/>
      <c r="I10" s="16"/>
      <c r="J10" s="16"/>
      <c r="K10" s="16"/>
      <c r="U10" s="102"/>
      <c r="V10" s="16"/>
      <c r="AA10" s="16"/>
      <c r="AB10" s="16"/>
      <c r="AC10" s="16"/>
      <c r="AD10" s="16"/>
      <c r="AE10" s="16"/>
      <c r="AF10" s="16"/>
      <c r="AG10" s="16"/>
      <c r="AH10" s="16"/>
      <c r="AI10" s="16"/>
      <c r="AS10" s="102"/>
      <c r="AT10" s="16"/>
    </row>
    <row r="11" spans="1:47" ht="12.75" customHeight="1">
      <c r="A11" s="3"/>
      <c r="B11" s="4" t="str">
        <f>'参加チーム名'!B7</f>
        <v>Ｂリーグ</v>
      </c>
      <c r="C11" s="169">
        <f>+A12</f>
        <v>4</v>
      </c>
      <c r="D11" s="217"/>
      <c r="E11" s="212"/>
      <c r="F11" s="217">
        <f>+A14</f>
        <v>5</v>
      </c>
      <c r="G11" s="217"/>
      <c r="H11" s="212"/>
      <c r="I11" s="169">
        <f>+A16</f>
        <v>6</v>
      </c>
      <c r="J11" s="217"/>
      <c r="K11" s="212"/>
      <c r="L11" s="218" t="s">
        <v>6</v>
      </c>
      <c r="M11" s="219"/>
      <c r="N11" s="219"/>
      <c r="O11" s="219"/>
      <c r="P11" s="220"/>
      <c r="Q11" s="5" t="s">
        <v>0</v>
      </c>
      <c r="R11" s="169" t="s">
        <v>84</v>
      </c>
      <c r="S11" s="212"/>
      <c r="T11" s="5" t="s">
        <v>1</v>
      </c>
      <c r="U11" s="101"/>
      <c r="V11" s="19"/>
      <c r="W11" s="13"/>
      <c r="Y11" s="3"/>
      <c r="Z11" s="4" t="str">
        <f>'参加チーム名'!B34</f>
        <v>Ｋリーグ</v>
      </c>
      <c r="AA11" s="169">
        <f>+Y12</f>
        <v>31</v>
      </c>
      <c r="AB11" s="217"/>
      <c r="AC11" s="212"/>
      <c r="AD11" s="217">
        <f>+Y14</f>
        <v>32</v>
      </c>
      <c r="AE11" s="217"/>
      <c r="AF11" s="212"/>
      <c r="AG11" s="169">
        <f>+Y16</f>
        <v>33</v>
      </c>
      <c r="AH11" s="217"/>
      <c r="AI11" s="212"/>
      <c r="AJ11" s="218" t="s">
        <v>6</v>
      </c>
      <c r="AK11" s="219"/>
      <c r="AL11" s="219"/>
      <c r="AM11" s="219"/>
      <c r="AN11" s="220"/>
      <c r="AO11" s="5" t="s">
        <v>0</v>
      </c>
      <c r="AP11" s="169" t="s">
        <v>84</v>
      </c>
      <c r="AQ11" s="212"/>
      <c r="AR11" s="5" t="s">
        <v>1</v>
      </c>
      <c r="AS11" s="101"/>
      <c r="AT11" s="19"/>
      <c r="AU11" s="13"/>
    </row>
    <row r="12" spans="1:47" ht="12.75" customHeight="1">
      <c r="A12" s="214">
        <v>4</v>
      </c>
      <c r="B12" s="198" t="str">
        <f>VLOOKUP(A12,'参加チーム名'!$C$4:$E$57,3)</f>
        <v>新鶴ファイターズｊｒ</v>
      </c>
      <c r="C12" s="216"/>
      <c r="D12" s="209"/>
      <c r="E12" s="210"/>
      <c r="F12" s="200" t="str">
        <f>IF(F13="","",IF(F13&gt;H13,"○",IF(F13&lt;H13,"×","△")))</f>
        <v>×</v>
      </c>
      <c r="G12" s="201"/>
      <c r="H12" s="193"/>
      <c r="I12" s="200" t="str">
        <f>IF(I13="","",IF(I13&gt;K13,"○",IF(I13&lt;K13,"×","△")))</f>
        <v>×</v>
      </c>
      <c r="J12" s="201"/>
      <c r="K12" s="193"/>
      <c r="L12" s="206">
        <f>IF(F13&gt;H13,1,0)+IF(I13&gt;K13,1,0)</f>
        <v>0</v>
      </c>
      <c r="M12" s="201" t="s">
        <v>3</v>
      </c>
      <c r="N12" s="201">
        <f>IF(F13+H13&gt;0,IF(F13=H13,1,0),0)+IF(I13+K13&gt;0,IF(I13=K13,1,0),0)</f>
        <v>0</v>
      </c>
      <c r="O12" s="201" t="s">
        <v>3</v>
      </c>
      <c r="P12" s="193">
        <f>IF(F13&lt;H13,1,0)+IF(I13&lt;K13,1,0)</f>
        <v>2</v>
      </c>
      <c r="Q12" s="187">
        <f>L12*2+N12*1</f>
        <v>0</v>
      </c>
      <c r="R12" s="6">
        <f>+F13+I13</f>
        <v>10</v>
      </c>
      <c r="S12" s="104"/>
      <c r="T12" s="187">
        <f>RANK(U12,$U$12:$U$17)</f>
        <v>3</v>
      </c>
      <c r="U12" s="189">
        <f>Q12*100+R12</f>
        <v>10</v>
      </c>
      <c r="V12" s="187" t="s">
        <v>12</v>
      </c>
      <c r="W12" s="185">
        <v>6</v>
      </c>
      <c r="Y12" s="214">
        <v>31</v>
      </c>
      <c r="Z12" s="198" t="str">
        <f>VLOOKUP(Y12,'参加チーム名'!$C$4:$E$57,3)</f>
        <v>Pchan　ＢＥＡＴ</v>
      </c>
      <c r="AA12" s="216"/>
      <c r="AB12" s="209"/>
      <c r="AC12" s="210"/>
      <c r="AD12" s="200" t="str">
        <f>IF(AD13="","",IF(AD13&gt;AF13,"○",IF(AD13&lt;AF13,"×","△")))</f>
        <v>×</v>
      </c>
      <c r="AE12" s="201"/>
      <c r="AF12" s="193"/>
      <c r="AG12" s="200" t="str">
        <f>IF(AG13="","",IF(AG13&gt;AI13,"○",IF(AG13&lt;AI13,"×","△")))</f>
        <v>×</v>
      </c>
      <c r="AH12" s="201"/>
      <c r="AI12" s="193"/>
      <c r="AJ12" s="206">
        <f>IF(AD13&gt;AF13,1,0)+IF(AG13&gt;AI13,1,0)</f>
        <v>0</v>
      </c>
      <c r="AK12" s="201" t="s">
        <v>3</v>
      </c>
      <c r="AL12" s="201">
        <f>IF(AD13+AF13&gt;0,IF(AD13=AF13,1,0),0)+IF(AG13+AI13&gt;0,IF(AG13=AI13,1,0),0)</f>
        <v>0</v>
      </c>
      <c r="AM12" s="201" t="s">
        <v>3</v>
      </c>
      <c r="AN12" s="193">
        <f>IF(AD13&lt;AF13,1,0)+IF(AG13&lt;AI13,1,0)</f>
        <v>2</v>
      </c>
      <c r="AO12" s="187">
        <f>AJ12*2+AL12*1</f>
        <v>0</v>
      </c>
      <c r="AP12" s="6">
        <f>+AD13+AG13</f>
        <v>11</v>
      </c>
      <c r="AQ12" s="104"/>
      <c r="AR12" s="187">
        <f>RANK(AS12,$AS$12:$AS$17)</f>
        <v>3</v>
      </c>
      <c r="AS12" s="189">
        <f>AO12*100+AP12</f>
        <v>11</v>
      </c>
      <c r="AT12" s="187" t="s">
        <v>29</v>
      </c>
      <c r="AU12" s="192">
        <v>32</v>
      </c>
    </row>
    <row r="13" spans="1:47" ht="12.75" customHeight="1">
      <c r="A13" s="215"/>
      <c r="B13" s="199"/>
      <c r="C13" s="216"/>
      <c r="D13" s="209"/>
      <c r="E13" s="210"/>
      <c r="F13" s="7">
        <v>6</v>
      </c>
      <c r="G13" s="8" t="s">
        <v>7</v>
      </c>
      <c r="H13" s="9">
        <v>9</v>
      </c>
      <c r="I13" s="7">
        <v>4</v>
      </c>
      <c r="J13" s="8" t="s">
        <v>7</v>
      </c>
      <c r="K13" s="9">
        <v>11</v>
      </c>
      <c r="L13" s="207"/>
      <c r="M13" s="208"/>
      <c r="N13" s="208"/>
      <c r="O13" s="208"/>
      <c r="P13" s="194"/>
      <c r="Q13" s="188"/>
      <c r="R13" s="105"/>
      <c r="S13" s="10">
        <f>+H13+K13</f>
        <v>20</v>
      </c>
      <c r="T13" s="188"/>
      <c r="U13" s="189"/>
      <c r="V13" s="188"/>
      <c r="W13" s="186"/>
      <c r="Y13" s="215"/>
      <c r="Z13" s="199"/>
      <c r="AA13" s="216"/>
      <c r="AB13" s="209"/>
      <c r="AC13" s="210"/>
      <c r="AD13" s="7">
        <v>10</v>
      </c>
      <c r="AE13" s="8" t="s">
        <v>7</v>
      </c>
      <c r="AF13" s="9">
        <v>11</v>
      </c>
      <c r="AG13" s="7">
        <v>1</v>
      </c>
      <c r="AH13" s="8" t="s">
        <v>7</v>
      </c>
      <c r="AI13" s="9">
        <v>11</v>
      </c>
      <c r="AJ13" s="207"/>
      <c r="AK13" s="208"/>
      <c r="AL13" s="208"/>
      <c r="AM13" s="208"/>
      <c r="AN13" s="194"/>
      <c r="AO13" s="188"/>
      <c r="AP13" s="105"/>
      <c r="AQ13" s="10">
        <f>+AF13+AI13</f>
        <v>22</v>
      </c>
      <c r="AR13" s="188"/>
      <c r="AS13" s="189"/>
      <c r="AT13" s="188"/>
      <c r="AU13" s="192"/>
    </row>
    <row r="14" spans="1:47" ht="12.75" customHeight="1">
      <c r="A14" s="214">
        <v>5</v>
      </c>
      <c r="B14" s="198" t="str">
        <f>VLOOKUP(A14,'参加チーム名'!$C$4:$E$57,3)</f>
        <v>Pchan　JET</v>
      </c>
      <c r="C14" s="200" t="str">
        <f>IF(C15="","",IF(C15&gt;E15,"○",IF(C15&lt;E15,"×","△")))</f>
        <v>○</v>
      </c>
      <c r="D14" s="201"/>
      <c r="E14" s="193"/>
      <c r="F14" s="209"/>
      <c r="G14" s="209"/>
      <c r="H14" s="210"/>
      <c r="I14" s="200" t="str">
        <f>IF(I15="","",IF(I15&gt;K15,"○",IF(I15&lt;K15,"×","△")))</f>
        <v>×</v>
      </c>
      <c r="J14" s="201"/>
      <c r="K14" s="193"/>
      <c r="L14" s="206">
        <f>IF(C15&gt;E15,1,0)+IF(I15&gt;K15,1,0)</f>
        <v>1</v>
      </c>
      <c r="M14" s="201" t="s">
        <v>3</v>
      </c>
      <c r="N14" s="201">
        <f>IF(C15+E15&gt;0,IF(C15=E15,1,0),0)+IF(I15+K15&gt;0,IF(I15=K15,1,0),0)</f>
        <v>0</v>
      </c>
      <c r="O14" s="201" t="s">
        <v>3</v>
      </c>
      <c r="P14" s="193">
        <f>IF(C15&lt;E15,1,0)+IF(I15&lt;K15,1,0)</f>
        <v>1</v>
      </c>
      <c r="Q14" s="187">
        <f>L14*2+N14*1</f>
        <v>2</v>
      </c>
      <c r="R14" s="6">
        <f>+C15+I15</f>
        <v>17</v>
      </c>
      <c r="S14" s="104"/>
      <c r="T14" s="187">
        <f>RANK(U14,$U$12:$U$17)</f>
        <v>2</v>
      </c>
      <c r="U14" s="189">
        <f>Q14*100+R14</f>
        <v>217</v>
      </c>
      <c r="V14" s="187" t="s">
        <v>13</v>
      </c>
      <c r="W14" s="185">
        <v>5</v>
      </c>
      <c r="Y14" s="214">
        <v>32</v>
      </c>
      <c r="Z14" s="198" t="str">
        <f>VLOOKUP(Y14,'参加チーム名'!$C$4:$E$57,3)</f>
        <v>水戸サンダースｊｒ</v>
      </c>
      <c r="AA14" s="200" t="str">
        <f>IF(AA15="","",IF(AA15&gt;AC15,"○",IF(AA15&lt;AC15,"×","△")))</f>
        <v>○</v>
      </c>
      <c r="AB14" s="201"/>
      <c r="AC14" s="193"/>
      <c r="AD14" s="209"/>
      <c r="AE14" s="209"/>
      <c r="AF14" s="210"/>
      <c r="AG14" s="200" t="str">
        <f>IF(AG15="","",IF(AG15&gt;AI15,"○",IF(AG15&lt;AI15,"×","△")))</f>
        <v>○</v>
      </c>
      <c r="AH14" s="201"/>
      <c r="AI14" s="193"/>
      <c r="AJ14" s="206">
        <f>IF(AA15&gt;AC15,1,0)+IF(AG15&gt;AI15,1,0)</f>
        <v>2</v>
      </c>
      <c r="AK14" s="201" t="s">
        <v>3</v>
      </c>
      <c r="AL14" s="201">
        <f>IF(AA15+AC15&gt;0,IF(AA15=AC15,1,0),0)+IF(AG15+AI15&gt;0,IF(AG15=AI15,1,0),0)</f>
        <v>0</v>
      </c>
      <c r="AM14" s="201" t="s">
        <v>3</v>
      </c>
      <c r="AN14" s="193">
        <f>IF(AA15&lt;AC15,1,0)+IF(AG15&lt;AI15,1,0)</f>
        <v>0</v>
      </c>
      <c r="AO14" s="187">
        <f>AJ14*2+AL14*1</f>
        <v>4</v>
      </c>
      <c r="AP14" s="6">
        <f>+AA15+AG15</f>
        <v>22</v>
      </c>
      <c r="AQ14" s="104"/>
      <c r="AR14" s="187">
        <f>RANK(AS14,$AS$12:$AS$17)</f>
        <v>1</v>
      </c>
      <c r="AS14" s="195">
        <f>AO14*100+AP14</f>
        <v>422</v>
      </c>
      <c r="AT14" s="187" t="s">
        <v>30</v>
      </c>
      <c r="AU14" s="192">
        <v>33</v>
      </c>
    </row>
    <row r="15" spans="1:47" ht="12.75" customHeight="1">
      <c r="A15" s="215"/>
      <c r="B15" s="199"/>
      <c r="C15" s="11">
        <f>H13</f>
        <v>9</v>
      </c>
      <c r="D15" s="8" t="s">
        <v>7</v>
      </c>
      <c r="E15" s="9">
        <f>F13</f>
        <v>6</v>
      </c>
      <c r="F15" s="209"/>
      <c r="G15" s="209"/>
      <c r="H15" s="210"/>
      <c r="I15" s="7">
        <v>8</v>
      </c>
      <c r="J15" s="8" t="s">
        <v>7</v>
      </c>
      <c r="K15" s="9">
        <v>10</v>
      </c>
      <c r="L15" s="207"/>
      <c r="M15" s="208"/>
      <c r="N15" s="208"/>
      <c r="O15" s="208"/>
      <c r="P15" s="194"/>
      <c r="Q15" s="188"/>
      <c r="R15" s="105"/>
      <c r="S15" s="10">
        <f>+E15+K15</f>
        <v>16</v>
      </c>
      <c r="T15" s="188"/>
      <c r="U15" s="189"/>
      <c r="V15" s="188"/>
      <c r="W15" s="186"/>
      <c r="Y15" s="215"/>
      <c r="Z15" s="199"/>
      <c r="AA15" s="11">
        <f>AF13</f>
        <v>11</v>
      </c>
      <c r="AB15" s="8" t="s">
        <v>7</v>
      </c>
      <c r="AC15" s="9">
        <f>AD13</f>
        <v>10</v>
      </c>
      <c r="AD15" s="209"/>
      <c r="AE15" s="209"/>
      <c r="AF15" s="210"/>
      <c r="AG15" s="7">
        <v>11</v>
      </c>
      <c r="AH15" s="8" t="s">
        <v>7</v>
      </c>
      <c r="AI15" s="9">
        <v>5</v>
      </c>
      <c r="AJ15" s="207"/>
      <c r="AK15" s="208"/>
      <c r="AL15" s="208"/>
      <c r="AM15" s="208"/>
      <c r="AN15" s="194"/>
      <c r="AO15" s="188"/>
      <c r="AP15" s="105"/>
      <c r="AQ15" s="10">
        <f>+AC15+AI15</f>
        <v>15</v>
      </c>
      <c r="AR15" s="188"/>
      <c r="AS15" s="195"/>
      <c r="AT15" s="188"/>
      <c r="AU15" s="192"/>
    </row>
    <row r="16" spans="1:47" ht="12.75" customHeight="1">
      <c r="A16" s="214">
        <v>6</v>
      </c>
      <c r="B16" s="198" t="str">
        <f>VLOOKUP(A16,'参加チーム名'!$C$4:$E$57,3)</f>
        <v>大森ウィニングストリーク</v>
      </c>
      <c r="C16" s="200" t="str">
        <f>IF(C17="","",IF(C17&gt;E17,"○",IF(C17&lt;E17,"×","△")))</f>
        <v>○</v>
      </c>
      <c r="D16" s="201"/>
      <c r="E16" s="193"/>
      <c r="F16" s="200" t="str">
        <f>IF(F17="","",IF(F17&gt;H17,"○",IF(F17&lt;H17,"×","△")))</f>
        <v>○</v>
      </c>
      <c r="G16" s="201"/>
      <c r="H16" s="193"/>
      <c r="I16" s="209"/>
      <c r="J16" s="209"/>
      <c r="K16" s="210"/>
      <c r="L16" s="206">
        <f>IF(C17&gt;E17,1,0)+IF(F17&gt;H17,1,0)</f>
        <v>2</v>
      </c>
      <c r="M16" s="201" t="s">
        <v>3</v>
      </c>
      <c r="N16" s="201">
        <f>IF(C17+E17&gt;0,IF(C17=E17,1,0),0)+IF(F17+H17&gt;0,IF(F17=H17,1,0),0)</f>
        <v>0</v>
      </c>
      <c r="O16" s="201" t="s">
        <v>3</v>
      </c>
      <c r="P16" s="193">
        <f>IF(C17&lt;E17,1,0)+IF(F17&lt;H17,1,0)</f>
        <v>0</v>
      </c>
      <c r="Q16" s="187">
        <f>L16*2+N16*1</f>
        <v>4</v>
      </c>
      <c r="R16" s="106">
        <f>+C17+F17</f>
        <v>21</v>
      </c>
      <c r="S16" s="104"/>
      <c r="T16" s="187">
        <f>RANK(U16,$U$12:$U$17)</f>
        <v>1</v>
      </c>
      <c r="U16" s="189">
        <f>Q16*100+R16</f>
        <v>421</v>
      </c>
      <c r="V16" s="187" t="s">
        <v>240</v>
      </c>
      <c r="W16" s="185">
        <v>4</v>
      </c>
      <c r="Y16" s="214">
        <v>33</v>
      </c>
      <c r="Z16" s="198" t="str">
        <f>VLOOKUP(Y16,'参加チーム名'!$C$4:$E$57,3)</f>
        <v>ＷＡＮＯドリームズ</v>
      </c>
      <c r="AA16" s="200" t="str">
        <f>IF(AA17="","",IF(AA17&gt;AC17,"○",IF(AA17&lt;AC17,"×","△")))</f>
        <v>○</v>
      </c>
      <c r="AB16" s="201"/>
      <c r="AC16" s="193"/>
      <c r="AD16" s="200" t="str">
        <f>IF(AD17="","",IF(AD17&gt;AF17,"○",IF(AD17&lt;AF17,"×","△")))</f>
        <v>×</v>
      </c>
      <c r="AE16" s="201"/>
      <c r="AF16" s="193"/>
      <c r="AG16" s="209"/>
      <c r="AH16" s="209"/>
      <c r="AI16" s="210"/>
      <c r="AJ16" s="206">
        <f>IF(AA17&gt;AC17,1,0)+IF(AD17&gt;AF17,1,0)</f>
        <v>1</v>
      </c>
      <c r="AK16" s="201" t="s">
        <v>3</v>
      </c>
      <c r="AL16" s="201">
        <f>IF(AA17+AC17&gt;0,IF(AA17=AC17,1,0),0)+IF(AD17+AF17&gt;0,IF(AD17=AF17,1,0),0)</f>
        <v>0</v>
      </c>
      <c r="AM16" s="201" t="s">
        <v>3</v>
      </c>
      <c r="AN16" s="193">
        <f>IF(AA17&lt;AC17,1,0)+IF(AD17&lt;AF17,1,0)</f>
        <v>1</v>
      </c>
      <c r="AO16" s="187">
        <f>AJ16*2+AL16*1</f>
        <v>2</v>
      </c>
      <c r="AP16" s="106">
        <f>+AA17+AD17</f>
        <v>16</v>
      </c>
      <c r="AQ16" s="104"/>
      <c r="AR16" s="187">
        <f>RANK(AS16,$AS$12:$AS$17)</f>
        <v>2</v>
      </c>
      <c r="AS16" s="195">
        <f>AO16*100+AP16</f>
        <v>216</v>
      </c>
      <c r="AT16" s="187" t="s">
        <v>254</v>
      </c>
      <c r="AU16" s="192">
        <v>31</v>
      </c>
    </row>
    <row r="17" spans="1:47" ht="12.75" customHeight="1">
      <c r="A17" s="215"/>
      <c r="B17" s="199"/>
      <c r="C17" s="11">
        <f>K13</f>
        <v>11</v>
      </c>
      <c r="D17" s="8" t="s">
        <v>7</v>
      </c>
      <c r="E17" s="9">
        <f>I13</f>
        <v>4</v>
      </c>
      <c r="F17" s="7">
        <f>K15</f>
        <v>10</v>
      </c>
      <c r="G17" s="8" t="s">
        <v>7</v>
      </c>
      <c r="H17" s="9">
        <f>I15</f>
        <v>8</v>
      </c>
      <c r="I17" s="209"/>
      <c r="J17" s="209"/>
      <c r="K17" s="210"/>
      <c r="L17" s="207"/>
      <c r="M17" s="208"/>
      <c r="N17" s="208"/>
      <c r="O17" s="208"/>
      <c r="P17" s="194"/>
      <c r="Q17" s="188"/>
      <c r="R17" s="105"/>
      <c r="S17" s="10">
        <f>+E17+H17</f>
        <v>12</v>
      </c>
      <c r="T17" s="188"/>
      <c r="U17" s="189"/>
      <c r="V17" s="188"/>
      <c r="W17" s="186"/>
      <c r="Y17" s="215"/>
      <c r="Z17" s="199"/>
      <c r="AA17" s="11">
        <f>AI13</f>
        <v>11</v>
      </c>
      <c r="AB17" s="8" t="s">
        <v>7</v>
      </c>
      <c r="AC17" s="9">
        <f>AG13</f>
        <v>1</v>
      </c>
      <c r="AD17" s="7">
        <f>AI15</f>
        <v>5</v>
      </c>
      <c r="AE17" s="8" t="s">
        <v>7</v>
      </c>
      <c r="AF17" s="9">
        <f>AG15</f>
        <v>11</v>
      </c>
      <c r="AG17" s="209"/>
      <c r="AH17" s="209"/>
      <c r="AI17" s="210"/>
      <c r="AJ17" s="207"/>
      <c r="AK17" s="208"/>
      <c r="AL17" s="208"/>
      <c r="AM17" s="208"/>
      <c r="AN17" s="194"/>
      <c r="AO17" s="188"/>
      <c r="AP17" s="105"/>
      <c r="AQ17" s="10">
        <f>+AC17+AF17</f>
        <v>12</v>
      </c>
      <c r="AR17" s="188"/>
      <c r="AS17" s="195"/>
      <c r="AT17" s="188"/>
      <c r="AU17" s="192"/>
    </row>
    <row r="18" spans="3:46" s="14" customFormat="1" ht="9">
      <c r="C18" s="16"/>
      <c r="D18" s="16"/>
      <c r="E18" s="16"/>
      <c r="F18" s="16"/>
      <c r="G18" s="16"/>
      <c r="H18" s="16"/>
      <c r="I18" s="16"/>
      <c r="J18" s="16"/>
      <c r="K18" s="16"/>
      <c r="U18" s="102"/>
      <c r="V18" s="16"/>
      <c r="AA18" s="16"/>
      <c r="AB18" s="16"/>
      <c r="AC18" s="16"/>
      <c r="AD18" s="16"/>
      <c r="AE18" s="16"/>
      <c r="AF18" s="16"/>
      <c r="AG18" s="16"/>
      <c r="AH18" s="16"/>
      <c r="AI18" s="16"/>
      <c r="AS18" s="102"/>
      <c r="AT18" s="16"/>
    </row>
    <row r="19" spans="1:47" ht="12.75" customHeight="1">
      <c r="A19" s="3"/>
      <c r="B19" s="4" t="str">
        <f>'参加チーム名'!B10</f>
        <v>Ｃリーグ</v>
      </c>
      <c r="C19" s="169">
        <f>+A20</f>
        <v>7</v>
      </c>
      <c r="D19" s="217"/>
      <c r="E19" s="212"/>
      <c r="F19" s="217">
        <f>+A22</f>
        <v>8</v>
      </c>
      <c r="G19" s="217"/>
      <c r="H19" s="212"/>
      <c r="I19" s="169">
        <f>+A24</f>
        <v>9</v>
      </c>
      <c r="J19" s="217"/>
      <c r="K19" s="212"/>
      <c r="L19" s="218" t="s">
        <v>6</v>
      </c>
      <c r="M19" s="219"/>
      <c r="N19" s="219"/>
      <c r="O19" s="219"/>
      <c r="P19" s="220"/>
      <c r="Q19" s="5" t="s">
        <v>0</v>
      </c>
      <c r="R19" s="169" t="s">
        <v>84</v>
      </c>
      <c r="S19" s="212"/>
      <c r="T19" s="5" t="s">
        <v>1</v>
      </c>
      <c r="U19" s="101"/>
      <c r="V19" s="19"/>
      <c r="W19" s="13"/>
      <c r="Y19" s="3"/>
      <c r="Z19" s="4" t="str">
        <f>'参加チーム名'!B37</f>
        <v>Ｌリーグ</v>
      </c>
      <c r="AA19" s="169">
        <f>+Y20</f>
        <v>34</v>
      </c>
      <c r="AB19" s="217"/>
      <c r="AC19" s="212"/>
      <c r="AD19" s="217">
        <f>+Y22</f>
        <v>35</v>
      </c>
      <c r="AE19" s="217"/>
      <c r="AF19" s="212"/>
      <c r="AG19" s="169">
        <f>+Y24</f>
        <v>36</v>
      </c>
      <c r="AH19" s="217"/>
      <c r="AI19" s="212"/>
      <c r="AJ19" s="218" t="s">
        <v>6</v>
      </c>
      <c r="AK19" s="219"/>
      <c r="AL19" s="219"/>
      <c r="AM19" s="219"/>
      <c r="AN19" s="220"/>
      <c r="AO19" s="5" t="s">
        <v>0</v>
      </c>
      <c r="AP19" s="169" t="s">
        <v>84</v>
      </c>
      <c r="AQ19" s="212"/>
      <c r="AR19" s="5" t="s">
        <v>1</v>
      </c>
      <c r="AS19" s="101"/>
      <c r="AT19" s="19"/>
      <c r="AU19" s="13"/>
    </row>
    <row r="20" spans="1:47" ht="12.75" customHeight="1">
      <c r="A20" s="214">
        <v>7</v>
      </c>
      <c r="B20" s="198" t="str">
        <f>VLOOKUP(A20,'参加チーム名'!$C$4:$E$57,3)</f>
        <v>サンダーボーイズ</v>
      </c>
      <c r="C20" s="216"/>
      <c r="D20" s="209"/>
      <c r="E20" s="210"/>
      <c r="F20" s="200" t="str">
        <f>IF(F21="","",IF(F21&gt;H21,"○",IF(F21&lt;H21,"×","△")))</f>
        <v>×</v>
      </c>
      <c r="G20" s="201"/>
      <c r="H20" s="193"/>
      <c r="I20" s="200" t="str">
        <f>IF(I21="","",IF(I21&gt;K21,"○",IF(I21&lt;K21,"×","△")))</f>
        <v>○</v>
      </c>
      <c r="J20" s="201"/>
      <c r="K20" s="193"/>
      <c r="L20" s="206">
        <f>IF(F21&gt;H21,1,0)+IF(I21&gt;K21,1,0)</f>
        <v>1</v>
      </c>
      <c r="M20" s="201" t="s">
        <v>3</v>
      </c>
      <c r="N20" s="201">
        <f>IF(F21+H21&gt;0,IF(F21=H21,1,0),0)+IF(I21+K21&gt;0,IF(I21=K21,1,0),0)</f>
        <v>0</v>
      </c>
      <c r="O20" s="201" t="s">
        <v>3</v>
      </c>
      <c r="P20" s="193">
        <f>IF(F21&lt;H21,1,0)+IF(I21&lt;K21,1,0)</f>
        <v>1</v>
      </c>
      <c r="Q20" s="187">
        <f>L20*2+N20*1</f>
        <v>2</v>
      </c>
      <c r="R20" s="6">
        <f>+F21+I21</f>
        <v>16</v>
      </c>
      <c r="S20" s="104"/>
      <c r="T20" s="187">
        <f>RANK(U20,$U$20:$U$25)</f>
        <v>2</v>
      </c>
      <c r="U20" s="189">
        <f>Q20*100+R20</f>
        <v>216</v>
      </c>
      <c r="V20" s="187" t="s">
        <v>39</v>
      </c>
      <c r="W20" s="185">
        <v>8</v>
      </c>
      <c r="Y20" s="214">
        <v>34</v>
      </c>
      <c r="Z20" s="198" t="str">
        <f>VLOOKUP(Y20,'参加チーム名'!$C$4:$E$57,3)</f>
        <v>Aoiミラクルキッズ</v>
      </c>
      <c r="AA20" s="216"/>
      <c r="AB20" s="209"/>
      <c r="AC20" s="210"/>
      <c r="AD20" s="200" t="str">
        <f>IF(AD21="","",IF(AD21&gt;AF21,"○",IF(AD21&lt;AF21,"×","△")))</f>
        <v>×</v>
      </c>
      <c r="AE20" s="201"/>
      <c r="AF20" s="193"/>
      <c r="AG20" s="200" t="str">
        <f>IF(AG21="","",IF(AG21&gt;AI21,"○",IF(AG21&lt;AI21,"×","△")))</f>
        <v>×</v>
      </c>
      <c r="AH20" s="201"/>
      <c r="AI20" s="193"/>
      <c r="AJ20" s="206">
        <f>IF(AD21&gt;AF21,1,0)+IF(AG21&gt;AI21,1,0)</f>
        <v>0</v>
      </c>
      <c r="AK20" s="201" t="s">
        <v>3</v>
      </c>
      <c r="AL20" s="201">
        <f>IF(AD21+AF21&gt;0,IF(AD21=AF21,1,0),0)+IF(AG21+AI21&gt;0,IF(AG21=AI21,1,0),0)</f>
        <v>0</v>
      </c>
      <c r="AM20" s="201" t="s">
        <v>3</v>
      </c>
      <c r="AN20" s="193">
        <f>IF(AD21&lt;AF21,1,0)+IF(AG21&lt;AI21,1,0)</f>
        <v>2</v>
      </c>
      <c r="AO20" s="187">
        <f>AJ20*2+AL20*1</f>
        <v>0</v>
      </c>
      <c r="AP20" s="6">
        <f>+AD21+AG21</f>
        <v>6</v>
      </c>
      <c r="AQ20" s="104"/>
      <c r="AR20" s="187">
        <f>RANK(AS20,$AS$20:$AS$25)</f>
        <v>3</v>
      </c>
      <c r="AS20" s="189">
        <f>AO20*100+AP20</f>
        <v>6</v>
      </c>
      <c r="AT20" s="187" t="s">
        <v>31</v>
      </c>
      <c r="AU20" s="192">
        <v>35</v>
      </c>
    </row>
    <row r="21" spans="1:47" ht="12.75" customHeight="1">
      <c r="A21" s="215"/>
      <c r="B21" s="199"/>
      <c r="C21" s="216"/>
      <c r="D21" s="209"/>
      <c r="E21" s="210"/>
      <c r="F21" s="7">
        <v>6</v>
      </c>
      <c r="G21" s="8" t="s">
        <v>7</v>
      </c>
      <c r="H21" s="9">
        <v>10</v>
      </c>
      <c r="I21" s="7">
        <v>10</v>
      </c>
      <c r="J21" s="8" t="s">
        <v>7</v>
      </c>
      <c r="K21" s="9">
        <v>3</v>
      </c>
      <c r="L21" s="207"/>
      <c r="M21" s="208"/>
      <c r="N21" s="208"/>
      <c r="O21" s="208"/>
      <c r="P21" s="194"/>
      <c r="Q21" s="188"/>
      <c r="R21" s="105"/>
      <c r="S21" s="10">
        <f>+H21+K21</f>
        <v>13</v>
      </c>
      <c r="T21" s="188"/>
      <c r="U21" s="189"/>
      <c r="V21" s="188"/>
      <c r="W21" s="186"/>
      <c r="Y21" s="215"/>
      <c r="Z21" s="199"/>
      <c r="AA21" s="216"/>
      <c r="AB21" s="209"/>
      <c r="AC21" s="210"/>
      <c r="AD21" s="7">
        <v>3</v>
      </c>
      <c r="AE21" s="8" t="s">
        <v>7</v>
      </c>
      <c r="AF21" s="9">
        <v>11</v>
      </c>
      <c r="AG21" s="7">
        <v>3</v>
      </c>
      <c r="AH21" s="8" t="s">
        <v>7</v>
      </c>
      <c r="AI21" s="9">
        <v>10</v>
      </c>
      <c r="AJ21" s="207"/>
      <c r="AK21" s="208"/>
      <c r="AL21" s="208"/>
      <c r="AM21" s="208"/>
      <c r="AN21" s="194"/>
      <c r="AO21" s="188"/>
      <c r="AP21" s="105"/>
      <c r="AQ21" s="10">
        <f>+AF21+AI21</f>
        <v>21</v>
      </c>
      <c r="AR21" s="188"/>
      <c r="AS21" s="189"/>
      <c r="AT21" s="188"/>
      <c r="AU21" s="192"/>
    </row>
    <row r="22" spans="1:47" ht="12.75" customHeight="1">
      <c r="A22" s="214">
        <v>8</v>
      </c>
      <c r="B22" s="198" t="str">
        <f>VLOOKUP(A22,'参加チーム名'!$C$4:$E$57,3)</f>
        <v>本宮ｗｉｔｈこらてら</v>
      </c>
      <c r="C22" s="200" t="str">
        <f>IF(C23="","",IF(C23&gt;E23,"○",IF(C23&lt;E23,"×","△")))</f>
        <v>○</v>
      </c>
      <c r="D22" s="201"/>
      <c r="E22" s="193"/>
      <c r="F22" s="209"/>
      <c r="G22" s="209"/>
      <c r="H22" s="210"/>
      <c r="I22" s="200" t="str">
        <f>IF(I23="","",IF(I23&gt;K23,"○",IF(I23&lt;K23,"×","△")))</f>
        <v>○</v>
      </c>
      <c r="J22" s="201"/>
      <c r="K22" s="193"/>
      <c r="L22" s="206">
        <f>IF(C23&gt;E23,1,0)+IF(I23&gt;K23,1,0)</f>
        <v>2</v>
      </c>
      <c r="M22" s="201" t="s">
        <v>3</v>
      </c>
      <c r="N22" s="201">
        <f>IF(C23+E23&gt;0,IF(C23=E23,1,0),0)+IF(I23+K23&gt;0,IF(I23=K23,1,0),0)</f>
        <v>0</v>
      </c>
      <c r="O22" s="201" t="s">
        <v>3</v>
      </c>
      <c r="P22" s="193">
        <f>IF(C23&lt;E23,1,0)+IF(I23&lt;K23,1,0)</f>
        <v>0</v>
      </c>
      <c r="Q22" s="187">
        <f>L22*2+N22*1</f>
        <v>4</v>
      </c>
      <c r="R22" s="6">
        <f>+C23+I23</f>
        <v>21</v>
      </c>
      <c r="S22" s="104"/>
      <c r="T22" s="187">
        <f>RANK(U22,$U$20:$U$25)</f>
        <v>1</v>
      </c>
      <c r="U22" s="189">
        <f>Q22*100+R22</f>
        <v>421</v>
      </c>
      <c r="V22" s="187" t="s">
        <v>15</v>
      </c>
      <c r="W22" s="185">
        <v>7</v>
      </c>
      <c r="Y22" s="214">
        <v>35</v>
      </c>
      <c r="Z22" s="198" t="str">
        <f>VLOOKUP(Y22,'参加チーム名'!$C$4:$E$57,3)</f>
        <v>笹岡ビクトリー</v>
      </c>
      <c r="AA22" s="200" t="str">
        <f>IF(AA23="","",IF(AA23&gt;AC23,"○",IF(AA23&lt;AC23,"×","△")))</f>
        <v>○</v>
      </c>
      <c r="AB22" s="201"/>
      <c r="AC22" s="193"/>
      <c r="AD22" s="209"/>
      <c r="AE22" s="209"/>
      <c r="AF22" s="210"/>
      <c r="AG22" s="200" t="str">
        <f>IF(AG23="","",IF(AG23&gt;AI23,"○",IF(AG23&lt;AI23,"×","△")))</f>
        <v>○</v>
      </c>
      <c r="AH22" s="201"/>
      <c r="AI22" s="193"/>
      <c r="AJ22" s="206">
        <f>IF(AA23&gt;AC23,1,0)+IF(AG23&gt;AI23,1,0)</f>
        <v>2</v>
      </c>
      <c r="AK22" s="201" t="s">
        <v>3</v>
      </c>
      <c r="AL22" s="201">
        <f>IF(AA23+AC23&gt;0,IF(AA23=AC23,1,0),0)+IF(AG23+AI23&gt;0,IF(AG23=AI23,1,0),0)</f>
        <v>0</v>
      </c>
      <c r="AM22" s="201" t="s">
        <v>3</v>
      </c>
      <c r="AN22" s="193">
        <f>IF(AA23&lt;AC23,1,0)+IF(AG23&lt;AI23,1,0)</f>
        <v>0</v>
      </c>
      <c r="AO22" s="187">
        <f>AJ22*2+AL22*1</f>
        <v>4</v>
      </c>
      <c r="AP22" s="6">
        <f>+AA23+AG23</f>
        <v>19</v>
      </c>
      <c r="AQ22" s="104"/>
      <c r="AR22" s="187">
        <f>RANK(AS22,$AS$20:$AS$25)</f>
        <v>1</v>
      </c>
      <c r="AS22" s="195">
        <f>AO22*100+AP22</f>
        <v>419</v>
      </c>
      <c r="AT22" s="187" t="s">
        <v>32</v>
      </c>
      <c r="AU22" s="192">
        <v>36</v>
      </c>
    </row>
    <row r="23" spans="1:47" ht="12.75" customHeight="1">
      <c r="A23" s="215"/>
      <c r="B23" s="199"/>
      <c r="C23" s="11">
        <f>H21</f>
        <v>10</v>
      </c>
      <c r="D23" s="8" t="s">
        <v>7</v>
      </c>
      <c r="E23" s="9">
        <f>F21</f>
        <v>6</v>
      </c>
      <c r="F23" s="209"/>
      <c r="G23" s="209"/>
      <c r="H23" s="210"/>
      <c r="I23" s="7">
        <v>11</v>
      </c>
      <c r="J23" s="8" t="s">
        <v>7</v>
      </c>
      <c r="K23" s="9">
        <v>3</v>
      </c>
      <c r="L23" s="207"/>
      <c r="M23" s="208"/>
      <c r="N23" s="208"/>
      <c r="O23" s="208"/>
      <c r="P23" s="194"/>
      <c r="Q23" s="188"/>
      <c r="R23" s="105"/>
      <c r="S23" s="10">
        <f>+E23+K23</f>
        <v>9</v>
      </c>
      <c r="T23" s="188"/>
      <c r="U23" s="189"/>
      <c r="V23" s="188"/>
      <c r="W23" s="186"/>
      <c r="Y23" s="215"/>
      <c r="Z23" s="199"/>
      <c r="AA23" s="11">
        <f>AF21</f>
        <v>11</v>
      </c>
      <c r="AB23" s="8" t="s">
        <v>7</v>
      </c>
      <c r="AC23" s="9">
        <f>AD21</f>
        <v>3</v>
      </c>
      <c r="AD23" s="209"/>
      <c r="AE23" s="209"/>
      <c r="AF23" s="210"/>
      <c r="AG23" s="7">
        <v>8</v>
      </c>
      <c r="AH23" s="8" t="s">
        <v>7</v>
      </c>
      <c r="AI23" s="9">
        <v>7</v>
      </c>
      <c r="AJ23" s="207"/>
      <c r="AK23" s="208"/>
      <c r="AL23" s="208"/>
      <c r="AM23" s="208"/>
      <c r="AN23" s="194"/>
      <c r="AO23" s="188"/>
      <c r="AP23" s="105"/>
      <c r="AQ23" s="10">
        <f>+AC23+AI23</f>
        <v>10</v>
      </c>
      <c r="AR23" s="188"/>
      <c r="AS23" s="195"/>
      <c r="AT23" s="188"/>
      <c r="AU23" s="192"/>
    </row>
    <row r="24" spans="1:47" ht="12.75" customHeight="1">
      <c r="A24" s="214">
        <v>9</v>
      </c>
      <c r="B24" s="198" t="str">
        <f>VLOOKUP(A24,'参加チーム名'!$C$4:$E$57,3)</f>
        <v>ウルトラキッズ（混成）</v>
      </c>
      <c r="C24" s="200" t="str">
        <f>IF(C25="","",IF(C25&gt;E25,"○",IF(C25&lt;E25,"×","△")))</f>
        <v>×</v>
      </c>
      <c r="D24" s="201"/>
      <c r="E24" s="193"/>
      <c r="F24" s="200" t="str">
        <f>IF(F25="","",IF(F25&gt;H25,"○",IF(F25&lt;H25,"×","△")))</f>
        <v>×</v>
      </c>
      <c r="G24" s="201"/>
      <c r="H24" s="193"/>
      <c r="I24" s="209"/>
      <c r="J24" s="209"/>
      <c r="K24" s="210"/>
      <c r="L24" s="206">
        <f>IF(C25&gt;E25,1,0)+IF(F25&gt;H25,1,0)</f>
        <v>0</v>
      </c>
      <c r="M24" s="201" t="s">
        <v>3</v>
      </c>
      <c r="N24" s="201">
        <f>IF(C25+E25&gt;0,IF(C25=E25,1,0),0)+IF(F25+H25&gt;0,IF(F25=H25,1,0),0)</f>
        <v>0</v>
      </c>
      <c r="O24" s="201" t="s">
        <v>3</v>
      </c>
      <c r="P24" s="193">
        <f>IF(C25&lt;E25,1,0)+IF(F25&lt;H25,1,0)</f>
        <v>2</v>
      </c>
      <c r="Q24" s="187">
        <f>L24*2+N24*1</f>
        <v>0</v>
      </c>
      <c r="R24" s="106">
        <f>+C25+F25</f>
        <v>6</v>
      </c>
      <c r="S24" s="104"/>
      <c r="T24" s="187">
        <f>RANK(U24,$U$20:$U$25)</f>
        <v>3</v>
      </c>
      <c r="U24" s="189">
        <f>Q24*100+R24</f>
        <v>6</v>
      </c>
      <c r="V24" s="187" t="s">
        <v>241</v>
      </c>
      <c r="W24" s="185">
        <v>9</v>
      </c>
      <c r="Y24" s="214">
        <v>36</v>
      </c>
      <c r="Z24" s="198" t="str">
        <f>VLOOKUP(Y24,'参加チーム名'!$C$4:$E$57,3)</f>
        <v>城北ジェイソンズＤＢＴ</v>
      </c>
      <c r="AA24" s="200" t="str">
        <f>IF(AA25="","",IF(AA25&gt;AC25,"○",IF(AA25&lt;AC25,"×","△")))</f>
        <v>○</v>
      </c>
      <c r="AB24" s="201"/>
      <c r="AC24" s="193"/>
      <c r="AD24" s="200" t="str">
        <f>IF(AD25="","",IF(AD25&gt;AF25,"○",IF(AD25&lt;AF25,"×","△")))</f>
        <v>×</v>
      </c>
      <c r="AE24" s="201"/>
      <c r="AF24" s="193"/>
      <c r="AG24" s="209"/>
      <c r="AH24" s="209"/>
      <c r="AI24" s="210"/>
      <c r="AJ24" s="206">
        <f>IF(AA25&gt;AC25,1,0)+IF(AD25&gt;AF25,1,0)</f>
        <v>1</v>
      </c>
      <c r="AK24" s="201" t="s">
        <v>3</v>
      </c>
      <c r="AL24" s="201">
        <f>IF(AA25+AC25&gt;0,IF(AA25=AC25,1,0),0)+IF(AD25+AF25&gt;0,IF(AD25=AF25,1,0),0)</f>
        <v>0</v>
      </c>
      <c r="AM24" s="201" t="s">
        <v>3</v>
      </c>
      <c r="AN24" s="193">
        <f>IF(AA25&lt;AC25,1,0)+IF(AD25&lt;AF25,1,0)</f>
        <v>1</v>
      </c>
      <c r="AO24" s="187">
        <f>AJ24*2+AL24*1</f>
        <v>2</v>
      </c>
      <c r="AP24" s="106">
        <f>+AA25+AD25</f>
        <v>17</v>
      </c>
      <c r="AQ24" s="104"/>
      <c r="AR24" s="187">
        <f>RANK(AS24,$AS$20:$AS$25)</f>
        <v>2</v>
      </c>
      <c r="AS24" s="195">
        <f>AO24*100+AP24</f>
        <v>217</v>
      </c>
      <c r="AT24" s="187" t="s">
        <v>253</v>
      </c>
      <c r="AU24" s="192">
        <v>34</v>
      </c>
    </row>
    <row r="25" spans="1:47" ht="12.75" customHeight="1">
      <c r="A25" s="215"/>
      <c r="B25" s="199"/>
      <c r="C25" s="11">
        <f>K21</f>
        <v>3</v>
      </c>
      <c r="D25" s="8" t="s">
        <v>7</v>
      </c>
      <c r="E25" s="9">
        <f>I21</f>
        <v>10</v>
      </c>
      <c r="F25" s="7">
        <f>K23</f>
        <v>3</v>
      </c>
      <c r="G25" s="8" t="s">
        <v>7</v>
      </c>
      <c r="H25" s="9">
        <f>I23</f>
        <v>11</v>
      </c>
      <c r="I25" s="209"/>
      <c r="J25" s="209"/>
      <c r="K25" s="210"/>
      <c r="L25" s="207"/>
      <c r="M25" s="208"/>
      <c r="N25" s="208"/>
      <c r="O25" s="208"/>
      <c r="P25" s="194"/>
      <c r="Q25" s="188"/>
      <c r="R25" s="105"/>
      <c r="S25" s="10">
        <f>+E25+H25</f>
        <v>21</v>
      </c>
      <c r="T25" s="188"/>
      <c r="U25" s="189"/>
      <c r="V25" s="188"/>
      <c r="W25" s="186"/>
      <c r="Y25" s="215"/>
      <c r="Z25" s="199"/>
      <c r="AA25" s="11">
        <f>AI21</f>
        <v>10</v>
      </c>
      <c r="AB25" s="8" t="s">
        <v>7</v>
      </c>
      <c r="AC25" s="9">
        <f>AG21</f>
        <v>3</v>
      </c>
      <c r="AD25" s="7">
        <f>AI23</f>
        <v>7</v>
      </c>
      <c r="AE25" s="8" t="s">
        <v>7</v>
      </c>
      <c r="AF25" s="9">
        <f>AG23</f>
        <v>8</v>
      </c>
      <c r="AG25" s="209"/>
      <c r="AH25" s="209"/>
      <c r="AI25" s="210"/>
      <c r="AJ25" s="207"/>
      <c r="AK25" s="208"/>
      <c r="AL25" s="208"/>
      <c r="AM25" s="208"/>
      <c r="AN25" s="194"/>
      <c r="AO25" s="188"/>
      <c r="AP25" s="105"/>
      <c r="AQ25" s="10">
        <f>+AC25+AF25</f>
        <v>11</v>
      </c>
      <c r="AR25" s="188"/>
      <c r="AS25" s="195"/>
      <c r="AT25" s="188"/>
      <c r="AU25" s="192"/>
    </row>
    <row r="26" spans="3:46" s="14" customFormat="1" ht="9">
      <c r="C26" s="16"/>
      <c r="D26" s="16"/>
      <c r="E26" s="16"/>
      <c r="F26" s="16"/>
      <c r="G26" s="16"/>
      <c r="H26" s="16"/>
      <c r="I26" s="16"/>
      <c r="J26" s="16"/>
      <c r="K26" s="16"/>
      <c r="U26" s="102"/>
      <c r="V26" s="16"/>
      <c r="AA26" s="16"/>
      <c r="AB26" s="16"/>
      <c r="AC26" s="16"/>
      <c r="AD26" s="16"/>
      <c r="AE26" s="16"/>
      <c r="AF26" s="16"/>
      <c r="AG26" s="16"/>
      <c r="AH26" s="16"/>
      <c r="AI26" s="16"/>
      <c r="AS26" s="102"/>
      <c r="AT26" s="16"/>
    </row>
    <row r="27" spans="1:47" ht="12.75" customHeight="1">
      <c r="A27" s="3"/>
      <c r="B27" s="4" t="str">
        <f>'参加チーム名'!B13</f>
        <v>Ｄリーグ</v>
      </c>
      <c r="C27" s="169">
        <f>+A28</f>
        <v>10</v>
      </c>
      <c r="D27" s="217"/>
      <c r="E27" s="212"/>
      <c r="F27" s="217">
        <f>+A30</f>
        <v>11</v>
      </c>
      <c r="G27" s="217"/>
      <c r="H27" s="212"/>
      <c r="I27" s="169">
        <f>+A32</f>
        <v>12</v>
      </c>
      <c r="J27" s="217"/>
      <c r="K27" s="212"/>
      <c r="L27" s="218" t="s">
        <v>6</v>
      </c>
      <c r="M27" s="219"/>
      <c r="N27" s="219"/>
      <c r="O27" s="219"/>
      <c r="P27" s="220"/>
      <c r="Q27" s="5" t="s">
        <v>0</v>
      </c>
      <c r="R27" s="169" t="s">
        <v>84</v>
      </c>
      <c r="S27" s="212"/>
      <c r="T27" s="5" t="s">
        <v>1</v>
      </c>
      <c r="U27" s="101"/>
      <c r="V27" s="19"/>
      <c r="W27" s="13"/>
      <c r="Y27" s="3"/>
      <c r="Z27" s="4" t="str">
        <f>'参加チーム名'!B40</f>
        <v>Ｍリーグ</v>
      </c>
      <c r="AA27" s="169">
        <f>+Y28</f>
        <v>37</v>
      </c>
      <c r="AB27" s="217"/>
      <c r="AC27" s="212"/>
      <c r="AD27" s="217">
        <f>+Y30</f>
        <v>38</v>
      </c>
      <c r="AE27" s="217"/>
      <c r="AF27" s="212"/>
      <c r="AG27" s="169">
        <f>+Y32</f>
        <v>39</v>
      </c>
      <c r="AH27" s="217"/>
      <c r="AI27" s="212"/>
      <c r="AJ27" s="218" t="s">
        <v>6</v>
      </c>
      <c r="AK27" s="219"/>
      <c r="AL27" s="219"/>
      <c r="AM27" s="219"/>
      <c r="AN27" s="220"/>
      <c r="AO27" s="5" t="s">
        <v>0</v>
      </c>
      <c r="AP27" s="169" t="s">
        <v>84</v>
      </c>
      <c r="AQ27" s="212"/>
      <c r="AR27" s="5" t="s">
        <v>1</v>
      </c>
      <c r="AS27" s="101"/>
      <c r="AT27" s="19"/>
      <c r="AU27" s="13"/>
    </row>
    <row r="28" spans="1:47" ht="12.75" customHeight="1">
      <c r="A28" s="214">
        <v>10</v>
      </c>
      <c r="B28" s="198" t="str">
        <f>VLOOKUP(A28,'参加チーム名'!$C$4:$E$57,3)</f>
        <v>河和田ボンバーズ・Ｊ</v>
      </c>
      <c r="C28" s="216"/>
      <c r="D28" s="209"/>
      <c r="E28" s="210"/>
      <c r="F28" s="200" t="str">
        <f>IF(F29="","",IF(F29&gt;H29,"○",IF(F29&lt;H29,"×","△")))</f>
        <v>×</v>
      </c>
      <c r="G28" s="201"/>
      <c r="H28" s="193"/>
      <c r="I28" s="200" t="str">
        <f>IF(I29="","",IF(I29&gt;K29,"○",IF(I29&lt;K29,"×","△")))</f>
        <v>×</v>
      </c>
      <c r="J28" s="201"/>
      <c r="K28" s="193"/>
      <c r="L28" s="206">
        <f>IF(F29&gt;H29,1,0)+IF(I29&gt;K29,1,0)</f>
        <v>0</v>
      </c>
      <c r="M28" s="201" t="s">
        <v>3</v>
      </c>
      <c r="N28" s="201">
        <f>IF(F29+H29&gt;0,IF(F29=H29,1,0),0)+IF(I29+K29&gt;0,IF(I29=K29,1,0),0)</f>
        <v>0</v>
      </c>
      <c r="O28" s="201" t="s">
        <v>3</v>
      </c>
      <c r="P28" s="193">
        <f>IF(F29&lt;H29,1,0)+IF(I29&lt;K29,1,0)</f>
        <v>2</v>
      </c>
      <c r="Q28" s="187">
        <f>L28*2+N28*1</f>
        <v>0</v>
      </c>
      <c r="R28" s="6">
        <f>+F29+I29</f>
        <v>9</v>
      </c>
      <c r="S28" s="104"/>
      <c r="T28" s="187">
        <f>RANK(U28,$U$28:$U$33)</f>
        <v>3</v>
      </c>
      <c r="U28" s="189">
        <f>Q28*100+R28</f>
        <v>9</v>
      </c>
      <c r="V28" s="187" t="s">
        <v>16</v>
      </c>
      <c r="W28" s="185">
        <v>11</v>
      </c>
      <c r="Y28" s="214">
        <v>37</v>
      </c>
      <c r="Z28" s="198" t="str">
        <f>VLOOKUP(Y28,'参加チーム名'!$C$4:$E$57,3)</f>
        <v>いいのフェニックス</v>
      </c>
      <c r="AA28" s="178"/>
      <c r="AB28" s="202"/>
      <c r="AC28" s="179"/>
      <c r="AD28" s="200" t="str">
        <f>IF(AD29="","",IF(AD29&gt;AF29,"○",IF(AD29&lt;AF29,"×","△")))</f>
        <v>×</v>
      </c>
      <c r="AE28" s="201"/>
      <c r="AF28" s="193"/>
      <c r="AG28" s="200" t="str">
        <f>IF(AG29="","",IF(AG29&gt;AI29,"○",IF(AG29&lt;AI29,"×","△")))</f>
        <v>×</v>
      </c>
      <c r="AH28" s="201"/>
      <c r="AI28" s="193"/>
      <c r="AJ28" s="206">
        <f>IF(AD29&gt;AF29,1,0)+IF(AG29&gt;AI29,1,0)</f>
        <v>0</v>
      </c>
      <c r="AK28" s="201" t="s">
        <v>3</v>
      </c>
      <c r="AL28" s="201">
        <f>IF(AD29+AF29&gt;0,IF(AD29=AF29,1,0),0)+IF(AG29+AI29&gt;0,IF(AG29=AI29,1,0),0)</f>
        <v>0</v>
      </c>
      <c r="AM28" s="201" t="s">
        <v>3</v>
      </c>
      <c r="AN28" s="193">
        <f>IF(AD29&lt;AF29,1,0)+IF(AG29&lt;AI29,1,0)</f>
        <v>2</v>
      </c>
      <c r="AO28" s="187">
        <f>AJ28*2+AL28*1</f>
        <v>0</v>
      </c>
      <c r="AP28" s="6">
        <f>+AD29+AG29</f>
        <v>13</v>
      </c>
      <c r="AQ28" s="104"/>
      <c r="AR28" s="187">
        <f>RANK(AS28,$AS$28:$AS$33)</f>
        <v>3</v>
      </c>
      <c r="AS28" s="189">
        <f>AO28*100+AP28</f>
        <v>13</v>
      </c>
      <c r="AT28" s="187" t="s">
        <v>33</v>
      </c>
      <c r="AU28" s="192">
        <v>38</v>
      </c>
    </row>
    <row r="29" spans="1:47" ht="12.75" customHeight="1">
      <c r="A29" s="215"/>
      <c r="B29" s="199"/>
      <c r="C29" s="216"/>
      <c r="D29" s="209"/>
      <c r="E29" s="210"/>
      <c r="F29" s="7">
        <v>2</v>
      </c>
      <c r="G29" s="8" t="s">
        <v>7</v>
      </c>
      <c r="H29" s="9">
        <v>10</v>
      </c>
      <c r="I29" s="7">
        <v>7</v>
      </c>
      <c r="J29" s="8" t="s">
        <v>7</v>
      </c>
      <c r="K29" s="9">
        <v>11</v>
      </c>
      <c r="L29" s="207"/>
      <c r="M29" s="208"/>
      <c r="N29" s="208"/>
      <c r="O29" s="208"/>
      <c r="P29" s="194"/>
      <c r="Q29" s="188"/>
      <c r="R29" s="105"/>
      <c r="S29" s="10">
        <f>+H29+K29</f>
        <v>21</v>
      </c>
      <c r="T29" s="188"/>
      <c r="U29" s="189"/>
      <c r="V29" s="188"/>
      <c r="W29" s="186"/>
      <c r="Y29" s="215"/>
      <c r="Z29" s="199"/>
      <c r="AA29" s="180"/>
      <c r="AB29" s="204"/>
      <c r="AC29" s="170"/>
      <c r="AD29" s="83">
        <v>6</v>
      </c>
      <c r="AE29" s="84" t="s">
        <v>3</v>
      </c>
      <c r="AF29" s="85">
        <v>10</v>
      </c>
      <c r="AG29" s="83">
        <v>7</v>
      </c>
      <c r="AH29" s="84" t="s">
        <v>3</v>
      </c>
      <c r="AI29" s="85">
        <v>8</v>
      </c>
      <c r="AJ29" s="207"/>
      <c r="AK29" s="208"/>
      <c r="AL29" s="208"/>
      <c r="AM29" s="208"/>
      <c r="AN29" s="194"/>
      <c r="AO29" s="188"/>
      <c r="AP29" s="105"/>
      <c r="AQ29" s="10">
        <f>+AF29+AI29</f>
        <v>18</v>
      </c>
      <c r="AR29" s="188"/>
      <c r="AS29" s="189"/>
      <c r="AT29" s="188"/>
      <c r="AU29" s="192"/>
    </row>
    <row r="30" spans="1:47" ht="12.75" customHeight="1">
      <c r="A30" s="214">
        <v>11</v>
      </c>
      <c r="B30" s="198" t="str">
        <f>VLOOKUP(A30,'参加チーム名'!$C$4:$E$57,3)</f>
        <v>杉小キャイーンブラザーズ</v>
      </c>
      <c r="C30" s="200" t="str">
        <f>IF(C31="","",IF(C31&gt;E31,"○",IF(C31&lt;E31,"×","△")))</f>
        <v>○</v>
      </c>
      <c r="D30" s="201"/>
      <c r="E30" s="193"/>
      <c r="F30" s="209"/>
      <c r="G30" s="209"/>
      <c r="H30" s="210"/>
      <c r="I30" s="200" t="str">
        <f>IF(I31="","",IF(I31&gt;K31,"○",IF(I31&lt;K31,"×","△")))</f>
        <v>○</v>
      </c>
      <c r="J30" s="201"/>
      <c r="K30" s="193"/>
      <c r="L30" s="206">
        <f>IF(C31&gt;E31,1,0)+IF(I31&gt;K31,1,0)</f>
        <v>2</v>
      </c>
      <c r="M30" s="201" t="s">
        <v>3</v>
      </c>
      <c r="N30" s="201">
        <f>IF(C31+E31&gt;0,IF(C31=E31,1,0),0)+IF(I31+K31&gt;0,IF(I31=K31,1,0),0)</f>
        <v>0</v>
      </c>
      <c r="O30" s="201" t="s">
        <v>3</v>
      </c>
      <c r="P30" s="193">
        <f>IF(C31&lt;E31,1,0)+IF(I31&lt;K31,1,0)</f>
        <v>0</v>
      </c>
      <c r="Q30" s="187">
        <f>L30*2+N30*1</f>
        <v>4</v>
      </c>
      <c r="R30" s="6">
        <f>+C31+I31</f>
        <v>18</v>
      </c>
      <c r="S30" s="104"/>
      <c r="T30" s="187">
        <f>RANK(U30,$U$28:$U$33)</f>
        <v>1</v>
      </c>
      <c r="U30" s="189">
        <f>Q30*100+R30</f>
        <v>418</v>
      </c>
      <c r="V30" s="187" t="s">
        <v>17</v>
      </c>
      <c r="W30" s="185">
        <v>12</v>
      </c>
      <c r="Y30" s="214">
        <v>38</v>
      </c>
      <c r="Z30" s="198" t="str">
        <f>VLOOKUP(Y30,'参加チーム名'!$C$4:$E$57,3)</f>
        <v>矢田ウィナーズ</v>
      </c>
      <c r="AA30" s="200" t="str">
        <f>IF(AA31="","",IF(AA31&gt;AC31,"○",IF(AA31&lt;AC31,"×","△")))</f>
        <v>○</v>
      </c>
      <c r="AB30" s="201"/>
      <c r="AC30" s="193"/>
      <c r="AD30" s="209"/>
      <c r="AE30" s="209"/>
      <c r="AF30" s="210"/>
      <c r="AG30" s="200" t="str">
        <f>IF(AG31="","",IF(AG31&gt;AI31,"○",IF(AG31&lt;AI31,"×","△")))</f>
        <v>○</v>
      </c>
      <c r="AH30" s="201"/>
      <c r="AI30" s="193"/>
      <c r="AJ30" s="206">
        <f>IF(AA31&gt;AC31,1,0)+IF(AG31&gt;AI31,1,0)</f>
        <v>2</v>
      </c>
      <c r="AK30" s="201" t="s">
        <v>3</v>
      </c>
      <c r="AL30" s="201">
        <f>IF(AA31+AC31&gt;0,IF(AA31=AC31,1,0),0)+IF(AG31+AI31&gt;0,IF(AG31=AI31,1,0),0)</f>
        <v>0</v>
      </c>
      <c r="AM30" s="201" t="s">
        <v>3</v>
      </c>
      <c r="AN30" s="193">
        <f>IF(AA31&lt;AC31,1,0)+IF(AG31&lt;AI31,1,0)</f>
        <v>0</v>
      </c>
      <c r="AO30" s="187">
        <f>AJ30*2+AL30*1</f>
        <v>4</v>
      </c>
      <c r="AP30" s="6">
        <f>+AA31+AG31</f>
        <v>21</v>
      </c>
      <c r="AQ30" s="104"/>
      <c r="AR30" s="187">
        <f>RANK(AS30,$AS$28:$AS$33)</f>
        <v>1</v>
      </c>
      <c r="AS30" s="195">
        <f>AO30*100+AP30</f>
        <v>421</v>
      </c>
      <c r="AT30" s="187" t="s">
        <v>34</v>
      </c>
      <c r="AU30" s="192">
        <v>39</v>
      </c>
    </row>
    <row r="31" spans="1:47" ht="12.75" customHeight="1">
      <c r="A31" s="215"/>
      <c r="B31" s="199"/>
      <c r="C31" s="11">
        <f>H29</f>
        <v>10</v>
      </c>
      <c r="D31" s="8" t="s">
        <v>7</v>
      </c>
      <c r="E31" s="9">
        <f>F29</f>
        <v>2</v>
      </c>
      <c r="F31" s="209"/>
      <c r="G31" s="209"/>
      <c r="H31" s="210"/>
      <c r="I31" s="7">
        <v>8</v>
      </c>
      <c r="J31" s="8" t="s">
        <v>7</v>
      </c>
      <c r="K31" s="9">
        <v>7</v>
      </c>
      <c r="L31" s="207"/>
      <c r="M31" s="208"/>
      <c r="N31" s="208"/>
      <c r="O31" s="208"/>
      <c r="P31" s="194"/>
      <c r="Q31" s="188"/>
      <c r="R31" s="105"/>
      <c r="S31" s="10">
        <f>+E31+K31</f>
        <v>9</v>
      </c>
      <c r="T31" s="188"/>
      <c r="U31" s="189"/>
      <c r="V31" s="188"/>
      <c r="W31" s="186"/>
      <c r="Y31" s="215"/>
      <c r="Z31" s="199"/>
      <c r="AA31" s="11">
        <f>AF29</f>
        <v>10</v>
      </c>
      <c r="AB31" s="8" t="s">
        <v>7</v>
      </c>
      <c r="AC31" s="9">
        <f>AD29</f>
        <v>6</v>
      </c>
      <c r="AD31" s="209"/>
      <c r="AE31" s="209"/>
      <c r="AF31" s="210"/>
      <c r="AG31" s="83">
        <v>11</v>
      </c>
      <c r="AH31" s="84" t="s">
        <v>3</v>
      </c>
      <c r="AI31" s="85">
        <v>6</v>
      </c>
      <c r="AJ31" s="207"/>
      <c r="AK31" s="208"/>
      <c r="AL31" s="208"/>
      <c r="AM31" s="208"/>
      <c r="AN31" s="194"/>
      <c r="AO31" s="188"/>
      <c r="AP31" s="105"/>
      <c r="AQ31" s="10">
        <f>+AC31+AI31</f>
        <v>12</v>
      </c>
      <c r="AR31" s="188"/>
      <c r="AS31" s="195"/>
      <c r="AT31" s="188"/>
      <c r="AU31" s="192"/>
    </row>
    <row r="32" spans="1:47" ht="12.75" customHeight="1">
      <c r="A32" s="214">
        <v>12</v>
      </c>
      <c r="B32" s="198" t="str">
        <f>VLOOKUP(A32,'参加チーム名'!$C$4:$E$57,3)</f>
        <v>鹿島ドッジファイターズ</v>
      </c>
      <c r="C32" s="200" t="str">
        <f>IF(C33="","",IF(C33&gt;E33,"○",IF(C33&lt;E33,"×","△")))</f>
        <v>○</v>
      </c>
      <c r="D32" s="201"/>
      <c r="E32" s="193"/>
      <c r="F32" s="200" t="str">
        <f>IF(F33="","",IF(F33&gt;H33,"○",IF(F33&lt;H33,"×","△")))</f>
        <v>×</v>
      </c>
      <c r="G32" s="201"/>
      <c r="H32" s="193"/>
      <c r="I32" s="209"/>
      <c r="J32" s="209"/>
      <c r="K32" s="210"/>
      <c r="L32" s="206">
        <f>IF(C33&gt;E33,1,0)+IF(F33&gt;H33,1,0)</f>
        <v>1</v>
      </c>
      <c r="M32" s="201" t="s">
        <v>3</v>
      </c>
      <c r="N32" s="201">
        <f>IF(C33+E33&gt;0,IF(C33=E33,1,0),0)+IF(F33+H33&gt;0,IF(F33=H33,1,0),0)</f>
        <v>0</v>
      </c>
      <c r="O32" s="201" t="s">
        <v>3</v>
      </c>
      <c r="P32" s="193">
        <f>IF(C33&lt;E33,1,0)+IF(F33&lt;H33,1,0)</f>
        <v>1</v>
      </c>
      <c r="Q32" s="187">
        <f>L32*2+N32*1</f>
        <v>2</v>
      </c>
      <c r="R32" s="106">
        <f>+C33+F33</f>
        <v>18</v>
      </c>
      <c r="S32" s="104"/>
      <c r="T32" s="187">
        <f>RANK(U32,$U$28:$U$33)</f>
        <v>2</v>
      </c>
      <c r="U32" s="189">
        <f>Q32*100+R32</f>
        <v>218</v>
      </c>
      <c r="V32" s="187" t="s">
        <v>242</v>
      </c>
      <c r="W32" s="185">
        <v>10</v>
      </c>
      <c r="Y32" s="214">
        <v>39</v>
      </c>
      <c r="Z32" s="198" t="str">
        <f>VLOOKUP(Y32,'参加チーム名'!$C$4:$E$57,3)</f>
        <v>南向台ブルーウエーブｊｒ</v>
      </c>
      <c r="AA32" s="200" t="str">
        <f>IF(AA33="","",IF(AA33&gt;AC33,"○",IF(AA33&lt;AC33,"×","△")))</f>
        <v>○</v>
      </c>
      <c r="AB32" s="201"/>
      <c r="AC32" s="193"/>
      <c r="AD32" s="200" t="str">
        <f>IF(AD33="","",IF(AD33&gt;AF33,"○",IF(AD33&lt;AF33,"×","△")))</f>
        <v>×</v>
      </c>
      <c r="AE32" s="201"/>
      <c r="AF32" s="193"/>
      <c r="AG32" s="202"/>
      <c r="AH32" s="202"/>
      <c r="AI32" s="203"/>
      <c r="AJ32" s="206">
        <f>IF(AA33&gt;AC33,1,0)+IF(AD33&gt;AF33,1,0)</f>
        <v>1</v>
      </c>
      <c r="AK32" s="201" t="s">
        <v>3</v>
      </c>
      <c r="AL32" s="201">
        <f>IF(AA33+AC33&gt;0,IF(AA33=AC33,1,0),0)+IF(AD33+AF33&gt;0,IF(AD33=AF33,1,0),0)</f>
        <v>0</v>
      </c>
      <c r="AM32" s="201" t="s">
        <v>3</v>
      </c>
      <c r="AN32" s="193">
        <f>IF(AA33&lt;AC33,1,0)+IF(AD33&lt;AF33,1,0)</f>
        <v>1</v>
      </c>
      <c r="AO32" s="187">
        <f>AJ32*2+AL32*1</f>
        <v>2</v>
      </c>
      <c r="AP32" s="106">
        <f>+AA33+AD33</f>
        <v>14</v>
      </c>
      <c r="AQ32" s="104"/>
      <c r="AR32" s="187">
        <f>RANK(AS32,$AS$28:$AS$33)</f>
        <v>2</v>
      </c>
      <c r="AS32" s="195">
        <f>AO32*100+AP32</f>
        <v>214</v>
      </c>
      <c r="AT32" s="187" t="s">
        <v>252</v>
      </c>
      <c r="AU32" s="192">
        <v>37</v>
      </c>
    </row>
    <row r="33" spans="1:47" ht="12.75" customHeight="1">
      <c r="A33" s="215"/>
      <c r="B33" s="199"/>
      <c r="C33" s="11">
        <f>K29</f>
        <v>11</v>
      </c>
      <c r="D33" s="8" t="s">
        <v>7</v>
      </c>
      <c r="E33" s="9">
        <f>I29</f>
        <v>7</v>
      </c>
      <c r="F33" s="7">
        <f>K31</f>
        <v>7</v>
      </c>
      <c r="G33" s="8" t="s">
        <v>7</v>
      </c>
      <c r="H33" s="9">
        <f>I31</f>
        <v>8</v>
      </c>
      <c r="I33" s="209"/>
      <c r="J33" s="209"/>
      <c r="K33" s="210"/>
      <c r="L33" s="207"/>
      <c r="M33" s="208"/>
      <c r="N33" s="208"/>
      <c r="O33" s="208"/>
      <c r="P33" s="194"/>
      <c r="Q33" s="188"/>
      <c r="R33" s="105"/>
      <c r="S33" s="10">
        <f>+E33+H33</f>
        <v>15</v>
      </c>
      <c r="T33" s="188"/>
      <c r="U33" s="189"/>
      <c r="V33" s="188"/>
      <c r="W33" s="186"/>
      <c r="Y33" s="215"/>
      <c r="Z33" s="199"/>
      <c r="AA33" s="11">
        <f>AI29</f>
        <v>8</v>
      </c>
      <c r="AB33" s="8" t="s">
        <v>7</v>
      </c>
      <c r="AC33" s="9">
        <f>AG29</f>
        <v>7</v>
      </c>
      <c r="AD33" s="7">
        <f>AI31</f>
        <v>6</v>
      </c>
      <c r="AE33" s="8" t="s">
        <v>7</v>
      </c>
      <c r="AF33" s="9">
        <f>AG31</f>
        <v>11</v>
      </c>
      <c r="AG33" s="204"/>
      <c r="AH33" s="204"/>
      <c r="AI33" s="205"/>
      <c r="AJ33" s="207"/>
      <c r="AK33" s="208"/>
      <c r="AL33" s="208"/>
      <c r="AM33" s="208"/>
      <c r="AN33" s="194"/>
      <c r="AO33" s="188"/>
      <c r="AP33" s="105"/>
      <c r="AQ33" s="10">
        <f>+AC33+AF33</f>
        <v>18</v>
      </c>
      <c r="AR33" s="188"/>
      <c r="AS33" s="195"/>
      <c r="AT33" s="188"/>
      <c r="AU33" s="192"/>
    </row>
    <row r="34" spans="3:46" s="14" customFormat="1" ht="9">
      <c r="C34" s="16"/>
      <c r="D34" s="16"/>
      <c r="E34" s="16"/>
      <c r="F34" s="16"/>
      <c r="G34" s="16"/>
      <c r="H34" s="16"/>
      <c r="I34" s="16"/>
      <c r="J34" s="16"/>
      <c r="K34" s="16"/>
      <c r="U34" s="102"/>
      <c r="V34" s="16"/>
      <c r="AA34" s="16"/>
      <c r="AB34" s="16"/>
      <c r="AC34" s="16"/>
      <c r="AD34" s="16"/>
      <c r="AE34" s="16"/>
      <c r="AF34" s="16"/>
      <c r="AG34" s="16"/>
      <c r="AH34" s="16"/>
      <c r="AI34" s="16"/>
      <c r="AS34" s="102"/>
      <c r="AT34" s="16"/>
    </row>
    <row r="35" spans="1:47" ht="12.75" customHeight="1">
      <c r="A35" s="3"/>
      <c r="B35" s="4" t="str">
        <f>'参加チーム名'!B16</f>
        <v>Ｅリーグ</v>
      </c>
      <c r="C35" s="169">
        <f>+A36</f>
        <v>13</v>
      </c>
      <c r="D35" s="217"/>
      <c r="E35" s="212"/>
      <c r="F35" s="217">
        <f>+A38</f>
        <v>14</v>
      </c>
      <c r="G35" s="217"/>
      <c r="H35" s="212"/>
      <c r="I35" s="169">
        <f>+A40</f>
        <v>15</v>
      </c>
      <c r="J35" s="217"/>
      <c r="K35" s="212"/>
      <c r="L35" s="218" t="s">
        <v>6</v>
      </c>
      <c r="M35" s="219"/>
      <c r="N35" s="219"/>
      <c r="O35" s="219"/>
      <c r="P35" s="220"/>
      <c r="Q35" s="5" t="s">
        <v>0</v>
      </c>
      <c r="R35" s="169" t="s">
        <v>84</v>
      </c>
      <c r="S35" s="212"/>
      <c r="T35" s="5" t="s">
        <v>1</v>
      </c>
      <c r="U35" s="101"/>
      <c r="V35" s="19"/>
      <c r="W35" s="13"/>
      <c r="Y35" s="3"/>
      <c r="Z35" s="4" t="str">
        <f>'参加チーム名'!B43</f>
        <v>Ｎリーグ</v>
      </c>
      <c r="AA35" s="169">
        <f>+Y36</f>
        <v>40</v>
      </c>
      <c r="AB35" s="217"/>
      <c r="AC35" s="212"/>
      <c r="AD35" s="217">
        <f>+Y38</f>
        <v>41</v>
      </c>
      <c r="AE35" s="217"/>
      <c r="AF35" s="212"/>
      <c r="AG35" s="169">
        <f>+Y40</f>
        <v>42</v>
      </c>
      <c r="AH35" s="217"/>
      <c r="AI35" s="212"/>
      <c r="AJ35" s="218" t="s">
        <v>6</v>
      </c>
      <c r="AK35" s="219"/>
      <c r="AL35" s="219"/>
      <c r="AM35" s="219"/>
      <c r="AN35" s="220"/>
      <c r="AO35" s="5" t="s">
        <v>0</v>
      </c>
      <c r="AP35" s="169" t="s">
        <v>84</v>
      </c>
      <c r="AQ35" s="212"/>
      <c r="AR35" s="5" t="s">
        <v>1</v>
      </c>
      <c r="AS35" s="101"/>
      <c r="AT35" s="19"/>
      <c r="AU35" s="13"/>
    </row>
    <row r="36" spans="1:47" ht="12.75" customHeight="1">
      <c r="A36" s="214">
        <v>13</v>
      </c>
      <c r="B36" s="198" t="str">
        <f>VLOOKUP(A36,'参加チーム名'!$C$4:$E$57,3)</f>
        <v>KDC</v>
      </c>
      <c r="C36" s="216"/>
      <c r="D36" s="209"/>
      <c r="E36" s="210"/>
      <c r="F36" s="200" t="str">
        <f>IF(F37="","",IF(F37&gt;H37,"○",IF(F37&lt;H37,"×","△")))</f>
        <v>×</v>
      </c>
      <c r="G36" s="201"/>
      <c r="H36" s="193"/>
      <c r="I36" s="200" t="str">
        <f>IF(I37="","",IF(I37&gt;K37,"○",IF(I37&lt;K37,"×","△")))</f>
        <v>○</v>
      </c>
      <c r="J36" s="201"/>
      <c r="K36" s="193"/>
      <c r="L36" s="206">
        <f>IF(F37&gt;H37,1,0)+IF(I37&gt;K37,1,0)</f>
        <v>1</v>
      </c>
      <c r="M36" s="201" t="s">
        <v>3</v>
      </c>
      <c r="N36" s="201">
        <f>IF(F37+H37&gt;0,IF(F37=H37,1,0),0)+IF(I37+K37&gt;0,IF(I37=K37,1,0),0)</f>
        <v>0</v>
      </c>
      <c r="O36" s="201" t="s">
        <v>3</v>
      </c>
      <c r="P36" s="193">
        <f>IF(F37&lt;H37,1,0)+IF(I37&lt;K37,1,0)</f>
        <v>1</v>
      </c>
      <c r="Q36" s="187">
        <f>L36*2+N36*1</f>
        <v>2</v>
      </c>
      <c r="R36" s="6">
        <f>+F37+I37</f>
        <v>11</v>
      </c>
      <c r="S36" s="104"/>
      <c r="T36" s="187">
        <f>RANK(U36,$U$36:$U$41)</f>
        <v>2</v>
      </c>
      <c r="U36" s="189">
        <f>Q36*100+R36</f>
        <v>211</v>
      </c>
      <c r="V36" s="187" t="s">
        <v>18</v>
      </c>
      <c r="W36" s="185">
        <v>14</v>
      </c>
      <c r="Y36" s="214">
        <v>40</v>
      </c>
      <c r="Z36" s="198" t="str">
        <f>VLOOKUP(Y36,'参加チーム名'!$C$4:$E$57,3)</f>
        <v>七葉ドラゴンズ</v>
      </c>
      <c r="AA36" s="178"/>
      <c r="AB36" s="202"/>
      <c r="AC36" s="179"/>
      <c r="AD36" s="200" t="str">
        <f>IF(AD37="","",IF(AD37&gt;AF37,"○",IF(AD37&lt;AF37,"×","△")))</f>
        <v>○</v>
      </c>
      <c r="AE36" s="201"/>
      <c r="AF36" s="193"/>
      <c r="AG36" s="200" t="str">
        <f>IF(AG37="","",IF(AG37&gt;AI37,"○",IF(AG37&lt;AI37,"×","△")))</f>
        <v>○</v>
      </c>
      <c r="AH36" s="201"/>
      <c r="AI36" s="193"/>
      <c r="AJ36" s="206">
        <f>IF(AD37&gt;AF37,1,0)+IF(AG37&gt;AI37,1,0)</f>
        <v>2</v>
      </c>
      <c r="AK36" s="201" t="s">
        <v>3</v>
      </c>
      <c r="AL36" s="201">
        <f>IF(AD37+AF37&gt;0,IF(AD37=AF37,1,0),0)+IF(AG37+AI37&gt;0,IF(AG37=AI37,1,0),0)</f>
        <v>0</v>
      </c>
      <c r="AM36" s="201" t="s">
        <v>3</v>
      </c>
      <c r="AN36" s="193">
        <f>IF(AD37&lt;AF37,1,0)+IF(AG37&lt;AI37,1,0)</f>
        <v>0</v>
      </c>
      <c r="AO36" s="187">
        <f>AJ36*2+AL36*1</f>
        <v>4</v>
      </c>
      <c r="AP36" s="6">
        <f>+AD37+AG37</f>
        <v>22</v>
      </c>
      <c r="AQ36" s="104"/>
      <c r="AR36" s="187">
        <f>RANK(AS36,$AS$36:$AS$41)</f>
        <v>1</v>
      </c>
      <c r="AS36" s="189">
        <f>AO36*100+AP36</f>
        <v>422</v>
      </c>
      <c r="AT36" s="187" t="s">
        <v>35</v>
      </c>
      <c r="AU36" s="192">
        <v>40</v>
      </c>
    </row>
    <row r="37" spans="1:47" ht="12.75" customHeight="1">
      <c r="A37" s="215"/>
      <c r="B37" s="199"/>
      <c r="C37" s="216"/>
      <c r="D37" s="209"/>
      <c r="E37" s="210"/>
      <c r="F37" s="7">
        <v>4</v>
      </c>
      <c r="G37" s="8" t="s">
        <v>7</v>
      </c>
      <c r="H37" s="9">
        <v>11</v>
      </c>
      <c r="I37" s="7">
        <v>7</v>
      </c>
      <c r="J37" s="8" t="s">
        <v>7</v>
      </c>
      <c r="K37" s="9">
        <v>6</v>
      </c>
      <c r="L37" s="207"/>
      <c r="M37" s="208"/>
      <c r="N37" s="208"/>
      <c r="O37" s="208"/>
      <c r="P37" s="194"/>
      <c r="Q37" s="188"/>
      <c r="R37" s="105"/>
      <c r="S37" s="10">
        <f>+H37+K37</f>
        <v>17</v>
      </c>
      <c r="T37" s="188"/>
      <c r="U37" s="189"/>
      <c r="V37" s="188"/>
      <c r="W37" s="186"/>
      <c r="Y37" s="215"/>
      <c r="Z37" s="199"/>
      <c r="AA37" s="180"/>
      <c r="AB37" s="204"/>
      <c r="AC37" s="170"/>
      <c r="AD37" s="83">
        <v>10</v>
      </c>
      <c r="AE37" s="84" t="s">
        <v>3</v>
      </c>
      <c r="AF37" s="85">
        <v>7</v>
      </c>
      <c r="AG37" s="83">
        <v>12</v>
      </c>
      <c r="AH37" s="84" t="s">
        <v>3</v>
      </c>
      <c r="AI37" s="85">
        <v>0</v>
      </c>
      <c r="AJ37" s="207"/>
      <c r="AK37" s="208"/>
      <c r="AL37" s="208"/>
      <c r="AM37" s="208"/>
      <c r="AN37" s="194"/>
      <c r="AO37" s="188"/>
      <c r="AP37" s="105"/>
      <c r="AQ37" s="10">
        <f>+AF37+AI37</f>
        <v>7</v>
      </c>
      <c r="AR37" s="188"/>
      <c r="AS37" s="189"/>
      <c r="AT37" s="188"/>
      <c r="AU37" s="192"/>
    </row>
    <row r="38" spans="1:47" ht="12.75" customHeight="1">
      <c r="A38" s="214">
        <v>14</v>
      </c>
      <c r="B38" s="198" t="str">
        <f>VLOOKUP(A38,'参加チーム名'!$C$4:$E$57,3)</f>
        <v>河和田ボンバーズ</v>
      </c>
      <c r="C38" s="200" t="str">
        <f>IF(C39="","",IF(C39&gt;E39,"○",IF(C39&lt;E39,"×","△")))</f>
        <v>○</v>
      </c>
      <c r="D38" s="201"/>
      <c r="E38" s="193"/>
      <c r="F38" s="209"/>
      <c r="G38" s="209"/>
      <c r="H38" s="210"/>
      <c r="I38" s="200" t="str">
        <f>IF(I39="","",IF(I39&gt;K39,"○",IF(I39&lt;K39,"×","△")))</f>
        <v>○</v>
      </c>
      <c r="J38" s="201"/>
      <c r="K38" s="193"/>
      <c r="L38" s="206">
        <f>IF(C39&gt;E39,1,0)+IF(I39&gt;K39,1,0)</f>
        <v>2</v>
      </c>
      <c r="M38" s="201" t="s">
        <v>3</v>
      </c>
      <c r="N38" s="201">
        <f>IF(C39+E39&gt;0,IF(C39=E39,1,0),0)+IF(I39+K39&gt;0,IF(I39=K39,1,0),0)</f>
        <v>0</v>
      </c>
      <c r="O38" s="201" t="s">
        <v>3</v>
      </c>
      <c r="P38" s="193">
        <f>IF(C39&lt;E39,1,0)+IF(I39&lt;K39,1,0)</f>
        <v>0</v>
      </c>
      <c r="Q38" s="187">
        <f>L38*2+N38*1</f>
        <v>4</v>
      </c>
      <c r="R38" s="6">
        <f>+C39+I39</f>
        <v>21</v>
      </c>
      <c r="S38" s="104"/>
      <c r="T38" s="187">
        <f>RANK(U38,$U$36:$U$41)</f>
        <v>1</v>
      </c>
      <c r="U38" s="189">
        <f>Q38*100+R38</f>
        <v>421</v>
      </c>
      <c r="V38" s="187" t="s">
        <v>19</v>
      </c>
      <c r="W38" s="185">
        <v>13</v>
      </c>
      <c r="Y38" s="214">
        <v>41</v>
      </c>
      <c r="Z38" s="198" t="str">
        <f>VLOOKUP(Y38,'参加チーム名'!$C$4:$E$57,3)</f>
        <v>Aoiトップガン</v>
      </c>
      <c r="AA38" s="200" t="str">
        <f>IF(AA39="","",IF(AA39&gt;AC39,"○",IF(AA39&lt;AC39,"×","△")))</f>
        <v>×</v>
      </c>
      <c r="AB38" s="201"/>
      <c r="AC38" s="193"/>
      <c r="AD38" s="209"/>
      <c r="AE38" s="209"/>
      <c r="AF38" s="210"/>
      <c r="AG38" s="200" t="str">
        <f>IF(AG39="","",IF(AG39&gt;AI39,"○",IF(AG39&lt;AI39,"×","△")))</f>
        <v>○</v>
      </c>
      <c r="AH38" s="201"/>
      <c r="AI38" s="193"/>
      <c r="AJ38" s="206">
        <f>IF(AA39&gt;AC39,1,0)+IF(AG39&gt;AI39,1,0)</f>
        <v>1</v>
      </c>
      <c r="AK38" s="201" t="s">
        <v>3</v>
      </c>
      <c r="AL38" s="201">
        <f>IF(AA39+AC39&gt;0,IF(AA39=AC39,1,0),0)+IF(AG39+AI39&gt;0,IF(AG39=AI39,1,0),0)</f>
        <v>0</v>
      </c>
      <c r="AM38" s="201" t="s">
        <v>3</v>
      </c>
      <c r="AN38" s="193">
        <f>IF(AA39&lt;AC39,1,0)+IF(AG39&lt;AI39,1,0)</f>
        <v>1</v>
      </c>
      <c r="AO38" s="187">
        <f>AJ38*2+AL38*1</f>
        <v>2</v>
      </c>
      <c r="AP38" s="6">
        <f>+AA39+AG39</f>
        <v>19</v>
      </c>
      <c r="AQ38" s="104"/>
      <c r="AR38" s="187">
        <f>RANK(AS38,$AS$36:$AS$41)</f>
        <v>2</v>
      </c>
      <c r="AS38" s="195">
        <f>AO38*100+AP38</f>
        <v>219</v>
      </c>
      <c r="AT38" s="187" t="s">
        <v>36</v>
      </c>
      <c r="AU38" s="192">
        <v>41</v>
      </c>
    </row>
    <row r="39" spans="1:47" ht="12.75" customHeight="1">
      <c r="A39" s="215"/>
      <c r="B39" s="199"/>
      <c r="C39" s="11">
        <f>H37</f>
        <v>11</v>
      </c>
      <c r="D39" s="8" t="s">
        <v>7</v>
      </c>
      <c r="E39" s="9">
        <f>F37</f>
        <v>4</v>
      </c>
      <c r="F39" s="209"/>
      <c r="G39" s="209"/>
      <c r="H39" s="210"/>
      <c r="I39" s="7">
        <v>10</v>
      </c>
      <c r="J39" s="8" t="s">
        <v>7</v>
      </c>
      <c r="K39" s="9">
        <v>2</v>
      </c>
      <c r="L39" s="207"/>
      <c r="M39" s="208"/>
      <c r="N39" s="208"/>
      <c r="O39" s="208"/>
      <c r="P39" s="194"/>
      <c r="Q39" s="188"/>
      <c r="R39" s="105"/>
      <c r="S39" s="10">
        <f>+E39+K39</f>
        <v>6</v>
      </c>
      <c r="T39" s="188"/>
      <c r="U39" s="189"/>
      <c r="V39" s="188"/>
      <c r="W39" s="186"/>
      <c r="Y39" s="215"/>
      <c r="Z39" s="199"/>
      <c r="AA39" s="11">
        <f>AF37</f>
        <v>7</v>
      </c>
      <c r="AB39" s="8" t="s">
        <v>7</v>
      </c>
      <c r="AC39" s="9">
        <f>AD37</f>
        <v>10</v>
      </c>
      <c r="AD39" s="209"/>
      <c r="AE39" s="209"/>
      <c r="AF39" s="210"/>
      <c r="AG39" s="83">
        <v>12</v>
      </c>
      <c r="AH39" s="84" t="s">
        <v>3</v>
      </c>
      <c r="AI39" s="85">
        <v>0</v>
      </c>
      <c r="AJ39" s="207"/>
      <c r="AK39" s="208"/>
      <c r="AL39" s="208"/>
      <c r="AM39" s="208"/>
      <c r="AN39" s="194"/>
      <c r="AO39" s="188"/>
      <c r="AP39" s="105"/>
      <c r="AQ39" s="10">
        <f>+AC39+AI39</f>
        <v>10</v>
      </c>
      <c r="AR39" s="188"/>
      <c r="AS39" s="195"/>
      <c r="AT39" s="188"/>
      <c r="AU39" s="192"/>
    </row>
    <row r="40" spans="1:47" ht="12.75" customHeight="1">
      <c r="A40" s="214">
        <v>15</v>
      </c>
      <c r="B40" s="198" t="str">
        <f>VLOOKUP(A40,'参加チーム名'!$C$4:$E$57,3)</f>
        <v>友部ファイターズV</v>
      </c>
      <c r="C40" s="200" t="str">
        <f>IF(C41="","",IF(C41&gt;E41,"○",IF(C41&lt;E41,"×","△")))</f>
        <v>×</v>
      </c>
      <c r="D40" s="201"/>
      <c r="E40" s="193"/>
      <c r="F40" s="200" t="str">
        <f>IF(F41="","",IF(F41&gt;H41,"○",IF(F41&lt;H41,"×","△")))</f>
        <v>×</v>
      </c>
      <c r="G40" s="201"/>
      <c r="H40" s="193"/>
      <c r="I40" s="209"/>
      <c r="J40" s="209"/>
      <c r="K40" s="210"/>
      <c r="L40" s="206">
        <f>IF(C41&gt;E41,1,0)+IF(F41&gt;H41,1,0)</f>
        <v>0</v>
      </c>
      <c r="M40" s="201" t="s">
        <v>3</v>
      </c>
      <c r="N40" s="201">
        <f>IF(C41+E41&gt;0,IF(C41=E41,1,0),0)+IF(F41+H41&gt;0,IF(F41=H41,1,0),0)</f>
        <v>0</v>
      </c>
      <c r="O40" s="201" t="s">
        <v>3</v>
      </c>
      <c r="P40" s="193">
        <f>IF(C41&lt;E41,1,0)+IF(F41&lt;H41,1,0)</f>
        <v>2</v>
      </c>
      <c r="Q40" s="187">
        <f>L40*2+N40*1</f>
        <v>0</v>
      </c>
      <c r="R40" s="106">
        <f>+C41+F41</f>
        <v>8</v>
      </c>
      <c r="S40" s="104"/>
      <c r="T40" s="187">
        <f>RANK(U40,$U$36:$U$41)</f>
        <v>3</v>
      </c>
      <c r="U40" s="189">
        <f>Q40*100+R40</f>
        <v>8</v>
      </c>
      <c r="V40" s="187" t="s">
        <v>243</v>
      </c>
      <c r="W40" s="185">
        <v>15</v>
      </c>
      <c r="Y40" s="214">
        <v>42</v>
      </c>
      <c r="Z40" s="198" t="str">
        <f>VLOOKUP(Y40,'参加チーム名'!$C$4:$E$57,3)</f>
        <v>ブルースターキングｊｒ</v>
      </c>
      <c r="AA40" s="200" t="str">
        <f>IF(AA41="","",IF(AA41&gt;AC41,"○",IF(AA41&lt;AC41,"×","△")))</f>
        <v>×</v>
      </c>
      <c r="AB40" s="201"/>
      <c r="AC40" s="193"/>
      <c r="AD40" s="200" t="str">
        <f>IF(AD41="","",IF(AD41&gt;AF41,"○",IF(AD41&lt;AF41,"×","△")))</f>
        <v>×</v>
      </c>
      <c r="AE40" s="201"/>
      <c r="AF40" s="193"/>
      <c r="AG40" s="202"/>
      <c r="AH40" s="202"/>
      <c r="AI40" s="203"/>
      <c r="AJ40" s="206">
        <f>IF(AA41&gt;AC41,1,0)+IF(AD41&gt;AF41,1,0)</f>
        <v>0</v>
      </c>
      <c r="AK40" s="201" t="s">
        <v>3</v>
      </c>
      <c r="AL40" s="201">
        <f>IF(AA41+AC41&gt;0,IF(AA41=AC41,1,0),0)+IF(AD41+AF41&gt;0,IF(AD41=AF41,1,0),0)</f>
        <v>0</v>
      </c>
      <c r="AM40" s="201" t="s">
        <v>3</v>
      </c>
      <c r="AN40" s="193">
        <f>IF(AA41&lt;AC41,1,0)+IF(AD41&lt;AF41,1,0)</f>
        <v>2</v>
      </c>
      <c r="AO40" s="187">
        <f>AJ40*2+AL40*1</f>
        <v>0</v>
      </c>
      <c r="AP40" s="106">
        <f>+AA41+AD41</f>
        <v>0</v>
      </c>
      <c r="AQ40" s="104"/>
      <c r="AR40" s="187">
        <f>RANK(AS40,$AS$36:$AS$41)</f>
        <v>3</v>
      </c>
      <c r="AS40" s="195">
        <f>AO40*100+AP40</f>
        <v>0</v>
      </c>
      <c r="AT40" s="187" t="s">
        <v>251</v>
      </c>
      <c r="AU40" s="192">
        <v>42</v>
      </c>
    </row>
    <row r="41" spans="1:47" ht="12.75" customHeight="1">
      <c r="A41" s="215"/>
      <c r="B41" s="199"/>
      <c r="C41" s="11">
        <f>K37</f>
        <v>6</v>
      </c>
      <c r="D41" s="8" t="s">
        <v>7</v>
      </c>
      <c r="E41" s="9">
        <f>I37</f>
        <v>7</v>
      </c>
      <c r="F41" s="7">
        <f>K39</f>
        <v>2</v>
      </c>
      <c r="G41" s="8" t="s">
        <v>7</v>
      </c>
      <c r="H41" s="9">
        <f>I39</f>
        <v>10</v>
      </c>
      <c r="I41" s="209"/>
      <c r="J41" s="209"/>
      <c r="K41" s="210"/>
      <c r="L41" s="207"/>
      <c r="M41" s="208"/>
      <c r="N41" s="208"/>
      <c r="O41" s="208"/>
      <c r="P41" s="194"/>
      <c r="Q41" s="188"/>
      <c r="R41" s="105"/>
      <c r="S41" s="10">
        <f>+E41+H41</f>
        <v>17</v>
      </c>
      <c r="T41" s="188"/>
      <c r="U41" s="189"/>
      <c r="V41" s="188"/>
      <c r="W41" s="186"/>
      <c r="Y41" s="215"/>
      <c r="Z41" s="199"/>
      <c r="AA41" s="11">
        <f>AI37</f>
        <v>0</v>
      </c>
      <c r="AB41" s="8" t="s">
        <v>7</v>
      </c>
      <c r="AC41" s="9">
        <f>AG37</f>
        <v>12</v>
      </c>
      <c r="AD41" s="7">
        <f>AI39</f>
        <v>0</v>
      </c>
      <c r="AE41" s="8" t="s">
        <v>7</v>
      </c>
      <c r="AF41" s="9">
        <f>AG39</f>
        <v>12</v>
      </c>
      <c r="AG41" s="204"/>
      <c r="AH41" s="204"/>
      <c r="AI41" s="205"/>
      <c r="AJ41" s="207"/>
      <c r="AK41" s="208"/>
      <c r="AL41" s="208"/>
      <c r="AM41" s="208"/>
      <c r="AN41" s="194"/>
      <c r="AO41" s="188"/>
      <c r="AP41" s="105"/>
      <c r="AQ41" s="10">
        <f>+AC41+AF41</f>
        <v>24</v>
      </c>
      <c r="AR41" s="188"/>
      <c r="AS41" s="195"/>
      <c r="AT41" s="188"/>
      <c r="AU41" s="192"/>
    </row>
    <row r="42" spans="3:46" s="14" customFormat="1" ht="9">
      <c r="C42" s="16"/>
      <c r="D42" s="16"/>
      <c r="E42" s="16"/>
      <c r="F42" s="16"/>
      <c r="G42" s="16"/>
      <c r="H42" s="16"/>
      <c r="I42" s="16"/>
      <c r="J42" s="16"/>
      <c r="K42" s="16"/>
      <c r="U42" s="102"/>
      <c r="V42" s="16"/>
      <c r="AA42" s="16"/>
      <c r="AB42" s="16"/>
      <c r="AC42" s="16"/>
      <c r="AD42" s="16"/>
      <c r="AE42" s="16"/>
      <c r="AF42" s="16"/>
      <c r="AG42" s="16"/>
      <c r="AH42" s="16"/>
      <c r="AI42" s="16"/>
      <c r="AS42" s="102"/>
      <c r="AT42" s="16"/>
    </row>
    <row r="43" spans="1:47" ht="12.75" customHeight="1">
      <c r="A43" s="3"/>
      <c r="B43" s="4" t="str">
        <f>'参加チーム名'!B19</f>
        <v>Ｆリーグ</v>
      </c>
      <c r="C43" s="169">
        <f>+A44</f>
        <v>16</v>
      </c>
      <c r="D43" s="217"/>
      <c r="E43" s="212"/>
      <c r="F43" s="217">
        <f>+A46</f>
        <v>17</v>
      </c>
      <c r="G43" s="217"/>
      <c r="H43" s="212"/>
      <c r="I43" s="169">
        <f>+A48</f>
        <v>18</v>
      </c>
      <c r="J43" s="217"/>
      <c r="K43" s="212"/>
      <c r="L43" s="218" t="s">
        <v>6</v>
      </c>
      <c r="M43" s="219"/>
      <c r="N43" s="219"/>
      <c r="O43" s="219"/>
      <c r="P43" s="220"/>
      <c r="Q43" s="5" t="s">
        <v>0</v>
      </c>
      <c r="R43" s="169" t="s">
        <v>84</v>
      </c>
      <c r="S43" s="212"/>
      <c r="T43" s="5" t="s">
        <v>1</v>
      </c>
      <c r="U43" s="101"/>
      <c r="V43" s="19"/>
      <c r="W43" s="13"/>
      <c r="Y43" s="3"/>
      <c r="Z43" s="4" t="str">
        <f>'参加チーム名'!B46</f>
        <v>Ｏリーグ</v>
      </c>
      <c r="AA43" s="169">
        <f>+Y44</f>
        <v>43</v>
      </c>
      <c r="AB43" s="217"/>
      <c r="AC43" s="212"/>
      <c r="AD43" s="217">
        <f>+Y46</f>
        <v>44</v>
      </c>
      <c r="AE43" s="217"/>
      <c r="AF43" s="212"/>
      <c r="AG43" s="169">
        <f>+Y48</f>
        <v>45</v>
      </c>
      <c r="AH43" s="217"/>
      <c r="AI43" s="212"/>
      <c r="AJ43" s="218" t="s">
        <v>6</v>
      </c>
      <c r="AK43" s="219"/>
      <c r="AL43" s="219"/>
      <c r="AM43" s="219"/>
      <c r="AN43" s="220"/>
      <c r="AO43" s="5" t="s">
        <v>0</v>
      </c>
      <c r="AP43" s="169" t="s">
        <v>84</v>
      </c>
      <c r="AQ43" s="212"/>
      <c r="AR43" s="5" t="s">
        <v>1</v>
      </c>
      <c r="AS43" s="101"/>
      <c r="AT43" s="19"/>
      <c r="AU43" s="13"/>
    </row>
    <row r="44" spans="1:47" ht="12.75" customHeight="1">
      <c r="A44" s="214">
        <v>16</v>
      </c>
      <c r="B44" s="198" t="str">
        <f>VLOOKUP(A44,'参加チーム名'!$C$4:$E$57,3)</f>
        <v>浜田フェニックスｊｒ </v>
      </c>
      <c r="C44" s="216"/>
      <c r="D44" s="209"/>
      <c r="E44" s="210"/>
      <c r="F44" s="200" t="str">
        <f>IF(F45="","",IF(F45&gt;H45,"○",IF(F45&lt;H45,"×","△")))</f>
        <v>×</v>
      </c>
      <c r="G44" s="201"/>
      <c r="H44" s="193"/>
      <c r="I44" s="200" t="str">
        <f>IF(I45="","",IF(I45&gt;K45,"○",IF(I45&lt;K45,"×","△")))</f>
        <v>○</v>
      </c>
      <c r="J44" s="201"/>
      <c r="K44" s="193"/>
      <c r="L44" s="206">
        <f>IF(F45&gt;H45,1,0)+IF(I45&gt;K45,1,0)</f>
        <v>1</v>
      </c>
      <c r="M44" s="201" t="s">
        <v>3</v>
      </c>
      <c r="N44" s="201">
        <f>IF(F45+H45&gt;0,IF(F45=H45,1,0),0)+IF(I45+K45&gt;0,IF(I45=K45,1,0),0)</f>
        <v>0</v>
      </c>
      <c r="O44" s="201" t="s">
        <v>3</v>
      </c>
      <c r="P44" s="193">
        <f>IF(F45&lt;H45,1,0)+IF(I45&lt;K45,1,0)</f>
        <v>1</v>
      </c>
      <c r="Q44" s="187">
        <f>L44*2+N44*1</f>
        <v>2</v>
      </c>
      <c r="R44" s="6">
        <f>+F45+I45</f>
        <v>12</v>
      </c>
      <c r="S44" s="104"/>
      <c r="T44" s="187">
        <f>RANK(U44,$U$44:$U$49)</f>
        <v>2</v>
      </c>
      <c r="U44" s="189">
        <f>Q44*100+R44</f>
        <v>212</v>
      </c>
      <c r="V44" s="187" t="s">
        <v>20</v>
      </c>
      <c r="W44" s="185">
        <v>17</v>
      </c>
      <c r="Y44" s="214">
        <v>43</v>
      </c>
      <c r="Z44" s="198" t="str">
        <f>VLOOKUP(Y44,'参加チーム名'!$C$4:$E$57,3)</f>
        <v>白二ビクトリー・ジュニア</v>
      </c>
      <c r="AA44" s="178"/>
      <c r="AB44" s="202"/>
      <c r="AC44" s="179"/>
      <c r="AD44" s="200" t="str">
        <f>IF(AD45="","",IF(AD45&gt;AF45,"○",IF(AD45&lt;AF45,"×","△")))</f>
        <v>×</v>
      </c>
      <c r="AE44" s="201"/>
      <c r="AF44" s="193"/>
      <c r="AG44" s="200" t="str">
        <f>IF(AG45="","",IF(AG45&gt;AI45,"○",IF(AG45&lt;AI45,"×","△")))</f>
        <v>×</v>
      </c>
      <c r="AH44" s="201"/>
      <c r="AI44" s="193"/>
      <c r="AJ44" s="206">
        <f>IF(AD45&gt;AF45,1,0)+IF(AG45&gt;AI45,1,0)</f>
        <v>0</v>
      </c>
      <c r="AK44" s="201" t="s">
        <v>3</v>
      </c>
      <c r="AL44" s="201">
        <f>IF(AD45+AF45&gt;0,IF(AD45=AF45,1,0),0)+IF(AG45+AI45&gt;0,IF(AG45=AI45,1,0),0)</f>
        <v>0</v>
      </c>
      <c r="AM44" s="201" t="s">
        <v>3</v>
      </c>
      <c r="AN44" s="193">
        <f>IF(AD45&lt;AF45,1,0)+IF(AG45&lt;AI45,1,0)</f>
        <v>2</v>
      </c>
      <c r="AO44" s="187">
        <f>AJ44*2+AL44*1</f>
        <v>0</v>
      </c>
      <c r="AP44" s="6">
        <f>+AD45+AG45</f>
        <v>7</v>
      </c>
      <c r="AQ44" s="104"/>
      <c r="AR44" s="187">
        <f>RANK(AS44,$AS$44:$AS$49)</f>
        <v>3</v>
      </c>
      <c r="AS44" s="189">
        <f>AO44*100+AP44</f>
        <v>7</v>
      </c>
      <c r="AT44" s="213" t="s">
        <v>37</v>
      </c>
      <c r="AU44" s="192">
        <v>44</v>
      </c>
    </row>
    <row r="45" spans="1:47" ht="12.75" customHeight="1">
      <c r="A45" s="215"/>
      <c r="B45" s="199"/>
      <c r="C45" s="216"/>
      <c r="D45" s="209"/>
      <c r="E45" s="210"/>
      <c r="F45" s="7">
        <v>4</v>
      </c>
      <c r="G45" s="8" t="s">
        <v>7</v>
      </c>
      <c r="H45" s="9">
        <v>11</v>
      </c>
      <c r="I45" s="7">
        <v>8</v>
      </c>
      <c r="J45" s="8" t="s">
        <v>7</v>
      </c>
      <c r="K45" s="9">
        <v>6</v>
      </c>
      <c r="L45" s="207"/>
      <c r="M45" s="208"/>
      <c r="N45" s="208"/>
      <c r="O45" s="208"/>
      <c r="P45" s="194"/>
      <c r="Q45" s="188"/>
      <c r="R45" s="105"/>
      <c r="S45" s="10">
        <f>+H45+K45</f>
        <v>17</v>
      </c>
      <c r="T45" s="188"/>
      <c r="U45" s="189"/>
      <c r="V45" s="188"/>
      <c r="W45" s="186"/>
      <c r="Y45" s="215"/>
      <c r="Z45" s="199"/>
      <c r="AA45" s="180"/>
      <c r="AB45" s="204"/>
      <c r="AC45" s="170"/>
      <c r="AD45" s="83">
        <v>1</v>
      </c>
      <c r="AE45" s="84" t="s">
        <v>3</v>
      </c>
      <c r="AF45" s="85">
        <v>11</v>
      </c>
      <c r="AG45" s="83">
        <v>6</v>
      </c>
      <c r="AH45" s="84" t="s">
        <v>3</v>
      </c>
      <c r="AI45" s="85">
        <v>9</v>
      </c>
      <c r="AJ45" s="207"/>
      <c r="AK45" s="208"/>
      <c r="AL45" s="208"/>
      <c r="AM45" s="208"/>
      <c r="AN45" s="194"/>
      <c r="AO45" s="188"/>
      <c r="AP45" s="105"/>
      <c r="AQ45" s="10">
        <f>+AF45+AI45</f>
        <v>20</v>
      </c>
      <c r="AR45" s="188"/>
      <c r="AS45" s="189"/>
      <c r="AT45" s="213"/>
      <c r="AU45" s="192"/>
    </row>
    <row r="46" spans="1:47" ht="12.75" customHeight="1">
      <c r="A46" s="214">
        <v>17</v>
      </c>
      <c r="B46" s="198" t="str">
        <f>VLOOKUP(A46,'参加チーム名'!$C$4:$E$57,3)</f>
        <v>月見レッドアーマーズ</v>
      </c>
      <c r="C46" s="200" t="str">
        <f>IF(C47="","",IF(C47&gt;E47,"○",IF(C47&lt;E47,"×","△")))</f>
        <v>○</v>
      </c>
      <c r="D46" s="201"/>
      <c r="E46" s="193"/>
      <c r="F46" s="209"/>
      <c r="G46" s="209"/>
      <c r="H46" s="210"/>
      <c r="I46" s="200" t="str">
        <f>IF(I47="","",IF(I47&gt;K47,"○",IF(I47&lt;K47,"×","△")))</f>
        <v>○</v>
      </c>
      <c r="J46" s="201"/>
      <c r="K46" s="193"/>
      <c r="L46" s="206">
        <f>IF(C47&gt;E47,1,0)+IF(I47&gt;K47,1,0)</f>
        <v>2</v>
      </c>
      <c r="M46" s="201" t="s">
        <v>3</v>
      </c>
      <c r="N46" s="201">
        <f>IF(C47+E47&gt;0,IF(C47=E47,1,0),0)+IF(I47+K47&gt;0,IF(I47=K47,1,0),0)</f>
        <v>0</v>
      </c>
      <c r="O46" s="201" t="s">
        <v>3</v>
      </c>
      <c r="P46" s="193">
        <f>IF(C47&lt;E47,1,0)+IF(I47&lt;K47,1,0)</f>
        <v>0</v>
      </c>
      <c r="Q46" s="187">
        <f>L46*2+N46*1</f>
        <v>4</v>
      </c>
      <c r="R46" s="6">
        <f>+C47+I47</f>
        <v>20</v>
      </c>
      <c r="S46" s="104"/>
      <c r="T46" s="187">
        <f>RANK(U46,$U$44:$U$49)</f>
        <v>1</v>
      </c>
      <c r="U46" s="189">
        <f>Q46*100+R46</f>
        <v>420</v>
      </c>
      <c r="V46" s="187" t="s">
        <v>21</v>
      </c>
      <c r="W46" s="185">
        <v>16</v>
      </c>
      <c r="Y46" s="214">
        <v>44</v>
      </c>
      <c r="Z46" s="198" t="str">
        <f>VLOOKUP(Y46,'参加チーム名'!$C$4:$E$57,3)</f>
        <v>赤塚RESPECT</v>
      </c>
      <c r="AA46" s="200" t="str">
        <f>IF(AA47="","",IF(AA47&gt;AC47,"○",IF(AA47&lt;AC47,"×","△")))</f>
        <v>○</v>
      </c>
      <c r="AB46" s="201"/>
      <c r="AC46" s="193"/>
      <c r="AD46" s="209"/>
      <c r="AE46" s="209"/>
      <c r="AF46" s="210"/>
      <c r="AG46" s="200" t="str">
        <f>IF(AG47="","",IF(AG47&gt;AI47,"○",IF(AG47&lt;AI47,"×","△")))</f>
        <v>△</v>
      </c>
      <c r="AH46" s="201"/>
      <c r="AI46" s="193"/>
      <c r="AJ46" s="206">
        <f>IF(AA47&gt;AC47,1,0)+IF(AG47&gt;AI47,1,0)</f>
        <v>1</v>
      </c>
      <c r="AK46" s="201" t="s">
        <v>3</v>
      </c>
      <c r="AL46" s="201">
        <f>IF(AA47+AC47&gt;0,IF(AA47=AC47,1,0),0)+IF(AG47+AI47&gt;0,IF(AG47=AI47,1,0),0)</f>
        <v>1</v>
      </c>
      <c r="AM46" s="201" t="s">
        <v>3</v>
      </c>
      <c r="AN46" s="193">
        <f>IF(AA47&lt;AC47,1,0)+IF(AG47&lt;AI47,1,0)</f>
        <v>0</v>
      </c>
      <c r="AO46" s="187">
        <f>AJ46*2+AL46*1</f>
        <v>3</v>
      </c>
      <c r="AP46" s="6">
        <f>+AA47+AG47</f>
        <v>18</v>
      </c>
      <c r="AQ46" s="104"/>
      <c r="AR46" s="187">
        <f>RANK(AS46,$AS$44:$AS$49)</f>
        <v>1</v>
      </c>
      <c r="AS46" s="195">
        <f>AO46*100+AP46</f>
        <v>318</v>
      </c>
      <c r="AT46" s="213" t="s">
        <v>38</v>
      </c>
      <c r="AU46" s="192">
        <v>45</v>
      </c>
    </row>
    <row r="47" spans="1:47" ht="12.75" customHeight="1">
      <c r="A47" s="215"/>
      <c r="B47" s="199"/>
      <c r="C47" s="11">
        <f>H45</f>
        <v>11</v>
      </c>
      <c r="D47" s="8" t="s">
        <v>7</v>
      </c>
      <c r="E47" s="9">
        <f>F45</f>
        <v>4</v>
      </c>
      <c r="F47" s="209"/>
      <c r="G47" s="209"/>
      <c r="H47" s="210"/>
      <c r="I47" s="7">
        <v>9</v>
      </c>
      <c r="J47" s="8" t="s">
        <v>7</v>
      </c>
      <c r="K47" s="9">
        <v>7</v>
      </c>
      <c r="L47" s="207"/>
      <c r="M47" s="208"/>
      <c r="N47" s="208"/>
      <c r="O47" s="208"/>
      <c r="P47" s="194"/>
      <c r="Q47" s="188"/>
      <c r="R47" s="105"/>
      <c r="S47" s="10">
        <f>+E47+K47</f>
        <v>11</v>
      </c>
      <c r="T47" s="188"/>
      <c r="U47" s="189"/>
      <c r="V47" s="188"/>
      <c r="W47" s="186"/>
      <c r="Y47" s="215"/>
      <c r="Z47" s="199"/>
      <c r="AA47" s="11">
        <f>AF45</f>
        <v>11</v>
      </c>
      <c r="AB47" s="8" t="s">
        <v>7</v>
      </c>
      <c r="AC47" s="9">
        <f>AD45</f>
        <v>1</v>
      </c>
      <c r="AD47" s="209"/>
      <c r="AE47" s="209"/>
      <c r="AF47" s="210"/>
      <c r="AG47" s="83">
        <v>7</v>
      </c>
      <c r="AH47" s="84" t="s">
        <v>3</v>
      </c>
      <c r="AI47" s="85">
        <v>7</v>
      </c>
      <c r="AJ47" s="207"/>
      <c r="AK47" s="208"/>
      <c r="AL47" s="208"/>
      <c r="AM47" s="208"/>
      <c r="AN47" s="194"/>
      <c r="AO47" s="188"/>
      <c r="AP47" s="105"/>
      <c r="AQ47" s="10">
        <f>+AC47+AI47</f>
        <v>8</v>
      </c>
      <c r="AR47" s="188"/>
      <c r="AS47" s="195"/>
      <c r="AT47" s="213"/>
      <c r="AU47" s="192"/>
    </row>
    <row r="48" spans="1:47" ht="12.75" customHeight="1">
      <c r="A48" s="214">
        <v>18</v>
      </c>
      <c r="B48" s="198" t="str">
        <f>VLOOKUP(A48,'参加チーム名'!$C$4:$E$57,3)</f>
        <v>緑ヶ丘ファイターズ</v>
      </c>
      <c r="C48" s="200" t="str">
        <f>IF(C49="","",IF(C49&gt;E49,"○",IF(C49&lt;E49,"×","△")))</f>
        <v>×</v>
      </c>
      <c r="D48" s="201"/>
      <c r="E48" s="193"/>
      <c r="F48" s="200" t="str">
        <f>IF(F49="","",IF(F49&gt;H49,"○",IF(F49&lt;H49,"×","△")))</f>
        <v>×</v>
      </c>
      <c r="G48" s="201"/>
      <c r="H48" s="193"/>
      <c r="I48" s="209"/>
      <c r="J48" s="209"/>
      <c r="K48" s="210"/>
      <c r="L48" s="206">
        <f>IF(C49&gt;E49,1,0)+IF(F49&gt;H49,1,0)</f>
        <v>0</v>
      </c>
      <c r="M48" s="201" t="s">
        <v>3</v>
      </c>
      <c r="N48" s="201">
        <f>IF(C49+E49&gt;0,IF(C49=E49,1,0),0)+IF(F49+H49&gt;0,IF(F49=H49,1,0),0)</f>
        <v>0</v>
      </c>
      <c r="O48" s="201" t="s">
        <v>3</v>
      </c>
      <c r="P48" s="193">
        <f>IF(C49&lt;E49,1,0)+IF(F49&lt;H49,1,0)</f>
        <v>2</v>
      </c>
      <c r="Q48" s="187">
        <f>L48*2+N48*1</f>
        <v>0</v>
      </c>
      <c r="R48" s="106">
        <f>+C49+F49</f>
        <v>13</v>
      </c>
      <c r="S48" s="104"/>
      <c r="T48" s="187">
        <f>RANK(U48,$U$44:$U$49)</f>
        <v>3</v>
      </c>
      <c r="U48" s="189">
        <f>Q48*100+R48</f>
        <v>13</v>
      </c>
      <c r="V48" s="187" t="s">
        <v>244</v>
      </c>
      <c r="W48" s="185">
        <v>18</v>
      </c>
      <c r="Y48" s="214">
        <v>45</v>
      </c>
      <c r="Z48" s="198" t="str">
        <f>VLOOKUP(Y48,'参加チーム名'!$C$4:$E$57,3)</f>
        <v>太田ファイブ</v>
      </c>
      <c r="AA48" s="200" t="str">
        <f>IF(AA49="","",IF(AA49&gt;AC49,"○",IF(AA49&lt;AC49,"×","△")))</f>
        <v>○</v>
      </c>
      <c r="AB48" s="201"/>
      <c r="AC48" s="193"/>
      <c r="AD48" s="200" t="str">
        <f>IF(AD49="","",IF(AD49&gt;AF49,"○",IF(AD49&lt;AF49,"×","△")))</f>
        <v>△</v>
      </c>
      <c r="AE48" s="201"/>
      <c r="AF48" s="193"/>
      <c r="AG48" s="202"/>
      <c r="AH48" s="202"/>
      <c r="AI48" s="203"/>
      <c r="AJ48" s="206">
        <f>IF(AA49&gt;AC49,1,0)+IF(AD49&gt;AF49,1,0)</f>
        <v>1</v>
      </c>
      <c r="AK48" s="201" t="s">
        <v>3</v>
      </c>
      <c r="AL48" s="201">
        <f>IF(AA49+AC49&gt;0,IF(AA49=AC49,1,0),0)+IF(AD49+AF49&gt;0,IF(AD49=AF49,1,0),0)</f>
        <v>1</v>
      </c>
      <c r="AM48" s="201" t="s">
        <v>3</v>
      </c>
      <c r="AN48" s="193">
        <f>IF(AA49&lt;AC49,1,0)+IF(AD49&lt;AF49,1,0)</f>
        <v>0</v>
      </c>
      <c r="AO48" s="187">
        <f>AJ48*2+AL48*1</f>
        <v>3</v>
      </c>
      <c r="AP48" s="106">
        <f>+AA49+AD49</f>
        <v>16</v>
      </c>
      <c r="AQ48" s="104"/>
      <c r="AR48" s="187">
        <f>RANK(AS48,$AS$44:$AS$49)</f>
        <v>2</v>
      </c>
      <c r="AS48" s="195">
        <f>AO48*100+AP48</f>
        <v>316</v>
      </c>
      <c r="AT48" s="213" t="s">
        <v>250</v>
      </c>
      <c r="AU48" s="192">
        <v>43</v>
      </c>
    </row>
    <row r="49" spans="1:47" ht="12.75" customHeight="1">
      <c r="A49" s="215"/>
      <c r="B49" s="199"/>
      <c r="C49" s="11">
        <f>K45</f>
        <v>6</v>
      </c>
      <c r="D49" s="8" t="s">
        <v>7</v>
      </c>
      <c r="E49" s="9">
        <f>I45</f>
        <v>8</v>
      </c>
      <c r="F49" s="7">
        <f>K47</f>
        <v>7</v>
      </c>
      <c r="G49" s="8" t="s">
        <v>7</v>
      </c>
      <c r="H49" s="9">
        <f>I47</f>
        <v>9</v>
      </c>
      <c r="I49" s="209"/>
      <c r="J49" s="209"/>
      <c r="K49" s="210"/>
      <c r="L49" s="207"/>
      <c r="M49" s="208"/>
      <c r="N49" s="208"/>
      <c r="O49" s="208"/>
      <c r="P49" s="194"/>
      <c r="Q49" s="188"/>
      <c r="R49" s="105"/>
      <c r="S49" s="10">
        <f>+E49+H49</f>
        <v>17</v>
      </c>
      <c r="T49" s="188"/>
      <c r="U49" s="189"/>
      <c r="V49" s="188"/>
      <c r="W49" s="186"/>
      <c r="Y49" s="215"/>
      <c r="Z49" s="199"/>
      <c r="AA49" s="11">
        <f>AI45</f>
        <v>9</v>
      </c>
      <c r="AB49" s="8" t="s">
        <v>7</v>
      </c>
      <c r="AC49" s="9">
        <f>AG45</f>
        <v>6</v>
      </c>
      <c r="AD49" s="7">
        <f>AI47</f>
        <v>7</v>
      </c>
      <c r="AE49" s="8" t="s">
        <v>7</v>
      </c>
      <c r="AF49" s="9">
        <f>AG47</f>
        <v>7</v>
      </c>
      <c r="AG49" s="204"/>
      <c r="AH49" s="204"/>
      <c r="AI49" s="205"/>
      <c r="AJ49" s="207"/>
      <c r="AK49" s="208"/>
      <c r="AL49" s="208"/>
      <c r="AM49" s="208"/>
      <c r="AN49" s="194"/>
      <c r="AO49" s="188"/>
      <c r="AP49" s="105"/>
      <c r="AQ49" s="10">
        <f>+AC49+AF49</f>
        <v>13</v>
      </c>
      <c r="AR49" s="188"/>
      <c r="AS49" s="195"/>
      <c r="AT49" s="213"/>
      <c r="AU49" s="192"/>
    </row>
    <row r="50" spans="3:46" s="14" customFormat="1" ht="9">
      <c r="C50" s="16"/>
      <c r="D50" s="16"/>
      <c r="E50" s="16"/>
      <c r="F50" s="16"/>
      <c r="G50" s="16"/>
      <c r="H50" s="16"/>
      <c r="I50" s="16"/>
      <c r="J50" s="16"/>
      <c r="K50" s="16"/>
      <c r="U50" s="102"/>
      <c r="V50" s="16"/>
      <c r="AA50" s="16"/>
      <c r="AB50" s="16"/>
      <c r="AC50" s="16"/>
      <c r="AD50" s="16"/>
      <c r="AE50" s="16"/>
      <c r="AF50" s="16"/>
      <c r="AG50" s="16"/>
      <c r="AH50" s="16"/>
      <c r="AI50" s="16"/>
      <c r="AS50" s="102"/>
      <c r="AT50" s="16"/>
    </row>
    <row r="51" spans="1:47" s="79" customFormat="1" ht="12.75" customHeight="1">
      <c r="A51" s="3"/>
      <c r="B51" s="4" t="str">
        <f>'参加チーム名'!B22</f>
        <v>Ｇリーグ</v>
      </c>
      <c r="C51" s="169">
        <f>+A52</f>
        <v>19</v>
      </c>
      <c r="D51" s="217"/>
      <c r="E51" s="212"/>
      <c r="F51" s="217">
        <f>+A54</f>
        <v>20</v>
      </c>
      <c r="G51" s="217"/>
      <c r="H51" s="212"/>
      <c r="I51" s="169">
        <f>+A56</f>
        <v>21</v>
      </c>
      <c r="J51" s="217"/>
      <c r="K51" s="212"/>
      <c r="L51" s="218" t="s">
        <v>6</v>
      </c>
      <c r="M51" s="219"/>
      <c r="N51" s="219"/>
      <c r="O51" s="219"/>
      <c r="P51" s="220"/>
      <c r="Q51" s="5" t="s">
        <v>0</v>
      </c>
      <c r="R51" s="169" t="s">
        <v>84</v>
      </c>
      <c r="S51" s="212"/>
      <c r="T51" s="5" t="s">
        <v>1</v>
      </c>
      <c r="U51" s="86"/>
      <c r="V51" s="12"/>
      <c r="W51" s="13"/>
      <c r="Y51" s="3"/>
      <c r="Z51" s="4" t="str">
        <f>'参加チーム名'!B49</f>
        <v>Pリーグ</v>
      </c>
      <c r="AA51" s="169">
        <f>+Y52</f>
        <v>46</v>
      </c>
      <c r="AB51" s="217"/>
      <c r="AC51" s="212"/>
      <c r="AD51" s="217">
        <f>+Y54</f>
        <v>47</v>
      </c>
      <c r="AE51" s="217"/>
      <c r="AF51" s="212"/>
      <c r="AG51" s="169">
        <f>+Y56</f>
        <v>48</v>
      </c>
      <c r="AH51" s="217"/>
      <c r="AI51" s="212"/>
      <c r="AJ51" s="218" t="s">
        <v>6</v>
      </c>
      <c r="AK51" s="219"/>
      <c r="AL51" s="219"/>
      <c r="AM51" s="219"/>
      <c r="AN51" s="220"/>
      <c r="AO51" s="5" t="s">
        <v>0</v>
      </c>
      <c r="AP51" s="169" t="s">
        <v>84</v>
      </c>
      <c r="AQ51" s="212"/>
      <c r="AR51" s="5" t="s">
        <v>1</v>
      </c>
      <c r="AS51" s="86"/>
      <c r="AT51" s="12"/>
      <c r="AU51" s="13"/>
    </row>
    <row r="52" spans="1:47" ht="12.75" customHeight="1">
      <c r="A52" s="214">
        <v>19</v>
      </c>
      <c r="B52" s="198" t="str">
        <f>VLOOKUP(A52,'参加チーム名'!$C$4:$E$57,3)</f>
        <v>白二ビクトリー</v>
      </c>
      <c r="C52" s="216"/>
      <c r="D52" s="209"/>
      <c r="E52" s="210"/>
      <c r="F52" s="200" t="str">
        <f>IF(F53="","",IF(F53&gt;H53,"○",IF(F53&lt;H53,"×","△")))</f>
        <v>×</v>
      </c>
      <c r="G52" s="201"/>
      <c r="H52" s="193"/>
      <c r="I52" s="200" t="str">
        <f>IF(I53="","",IF(I53&gt;K53,"○",IF(I53&lt;K53,"×","△")))</f>
        <v>△</v>
      </c>
      <c r="J52" s="201"/>
      <c r="K52" s="193"/>
      <c r="L52" s="206">
        <f>IF(F53&gt;H53,1,0)+IF(I53&gt;K53,1,0)</f>
        <v>0</v>
      </c>
      <c r="M52" s="201" t="s">
        <v>3</v>
      </c>
      <c r="N52" s="201">
        <f>IF(F53+H53&gt;0,IF(F53=H53,1,0),0)+IF(I53+K53&gt;0,IF(I53=K53,1,0),0)</f>
        <v>1</v>
      </c>
      <c r="O52" s="201" t="s">
        <v>3</v>
      </c>
      <c r="P52" s="193">
        <f>IF(F53&lt;H53,1,0)+IF(I53&lt;K53,1,0)</f>
        <v>1</v>
      </c>
      <c r="Q52" s="187">
        <f>L52*2+N52*1</f>
        <v>1</v>
      </c>
      <c r="R52" s="6">
        <f>+F53+I53</f>
        <v>13</v>
      </c>
      <c r="S52" s="104"/>
      <c r="T52" s="187">
        <f>RANK(U52,$U$52:$U$57)</f>
        <v>2</v>
      </c>
      <c r="U52" s="189">
        <f>Q52*100+R52</f>
        <v>113</v>
      </c>
      <c r="V52" s="187" t="s">
        <v>22</v>
      </c>
      <c r="W52" s="185">
        <v>20</v>
      </c>
      <c r="Y52" s="214">
        <v>46</v>
      </c>
      <c r="Z52" s="198" t="str">
        <f>VLOOKUP(Y52,'参加チーム名'!$C$4:$E$57,3)</f>
        <v>西原ビクトリーＺ</v>
      </c>
      <c r="AA52" s="178"/>
      <c r="AB52" s="202"/>
      <c r="AC52" s="179"/>
      <c r="AD52" s="200" t="str">
        <f>IF(AD53="","",IF(AD53&gt;AF53,"○",IF(AD53&lt;AF53,"×","△")))</f>
        <v>×</v>
      </c>
      <c r="AE52" s="201"/>
      <c r="AF52" s="193"/>
      <c r="AG52" s="200" t="str">
        <f>IF(AG53="","",IF(AG53&gt;AI53,"○",IF(AG53&lt;AI53,"×","△")))</f>
        <v>×</v>
      </c>
      <c r="AH52" s="201"/>
      <c r="AI52" s="193"/>
      <c r="AJ52" s="206">
        <f>IF(AD53&gt;AF53,1,0)+IF(AG53&gt;AI53,1,0)</f>
        <v>0</v>
      </c>
      <c r="AK52" s="201" t="s">
        <v>3</v>
      </c>
      <c r="AL52" s="201">
        <f>IF(AD53+AF53&gt;0,IF(AD53=AF53,1,0),0)+IF(AG53+AI53&gt;0,IF(AG53=AI53,1,0),0)</f>
        <v>0</v>
      </c>
      <c r="AM52" s="201" t="s">
        <v>3</v>
      </c>
      <c r="AN52" s="193">
        <f>IF(AD53&lt;AF53,1,0)+IF(AG53&lt;AI53,1,0)</f>
        <v>2</v>
      </c>
      <c r="AO52" s="187">
        <f>AJ52*2+AL52*1</f>
        <v>0</v>
      </c>
      <c r="AP52" s="6">
        <f>+AD53+AG53</f>
        <v>8</v>
      </c>
      <c r="AQ52" s="104"/>
      <c r="AR52" s="187">
        <f>RANK(AS52,$AS$52:$AS$57)</f>
        <v>3</v>
      </c>
      <c r="AS52" s="189">
        <f>AO52*100+AP52</f>
        <v>8</v>
      </c>
      <c r="AT52" s="213" t="s">
        <v>233</v>
      </c>
      <c r="AU52" s="192">
        <v>47</v>
      </c>
    </row>
    <row r="53" spans="1:47" ht="12.75" customHeight="1">
      <c r="A53" s="215"/>
      <c r="B53" s="199"/>
      <c r="C53" s="216"/>
      <c r="D53" s="209"/>
      <c r="E53" s="210"/>
      <c r="F53" s="7">
        <v>4</v>
      </c>
      <c r="G53" s="8" t="s">
        <v>7</v>
      </c>
      <c r="H53" s="9">
        <v>7</v>
      </c>
      <c r="I53" s="7">
        <v>9</v>
      </c>
      <c r="J53" s="8" t="s">
        <v>7</v>
      </c>
      <c r="K53" s="9">
        <v>9</v>
      </c>
      <c r="L53" s="207"/>
      <c r="M53" s="208"/>
      <c r="N53" s="208"/>
      <c r="O53" s="208"/>
      <c r="P53" s="194"/>
      <c r="Q53" s="188"/>
      <c r="R53" s="105"/>
      <c r="S53" s="10">
        <f>+H53+K53</f>
        <v>16</v>
      </c>
      <c r="T53" s="188"/>
      <c r="U53" s="189"/>
      <c r="V53" s="188"/>
      <c r="W53" s="186"/>
      <c r="Y53" s="215"/>
      <c r="Z53" s="199"/>
      <c r="AA53" s="180"/>
      <c r="AB53" s="204"/>
      <c r="AC53" s="170"/>
      <c r="AD53" s="83">
        <v>2</v>
      </c>
      <c r="AE53" s="84" t="s">
        <v>3</v>
      </c>
      <c r="AF53" s="85">
        <v>10</v>
      </c>
      <c r="AG53" s="83">
        <v>6</v>
      </c>
      <c r="AH53" s="84" t="s">
        <v>3</v>
      </c>
      <c r="AI53" s="85">
        <v>11</v>
      </c>
      <c r="AJ53" s="207"/>
      <c r="AK53" s="208"/>
      <c r="AL53" s="208"/>
      <c r="AM53" s="208"/>
      <c r="AN53" s="194"/>
      <c r="AO53" s="188"/>
      <c r="AP53" s="105"/>
      <c r="AQ53" s="10">
        <f>+AF53+AI53</f>
        <v>21</v>
      </c>
      <c r="AR53" s="188"/>
      <c r="AS53" s="189"/>
      <c r="AT53" s="213"/>
      <c r="AU53" s="192"/>
    </row>
    <row r="54" spans="1:47" ht="12.75" customHeight="1">
      <c r="A54" s="214">
        <v>20</v>
      </c>
      <c r="B54" s="198" t="str">
        <f>VLOOKUP(A54,'参加チーム名'!$C$4:$E$57,3)</f>
        <v>ビクトリーやまと</v>
      </c>
      <c r="C54" s="200" t="str">
        <f>IF(C55="","",IF(C55&gt;E55,"○",IF(C55&lt;E55,"×","△")))</f>
        <v>○</v>
      </c>
      <c r="D54" s="201"/>
      <c r="E54" s="193"/>
      <c r="F54" s="209"/>
      <c r="G54" s="209"/>
      <c r="H54" s="210"/>
      <c r="I54" s="200" t="str">
        <f>IF(I55="","",IF(I55&gt;K55,"○",IF(I55&lt;K55,"×","△")))</f>
        <v>○</v>
      </c>
      <c r="J54" s="201"/>
      <c r="K54" s="193"/>
      <c r="L54" s="206">
        <f>IF(C55&gt;E55,1,0)+IF(I55&gt;K55,1,0)</f>
        <v>2</v>
      </c>
      <c r="M54" s="201" t="s">
        <v>3</v>
      </c>
      <c r="N54" s="201">
        <f>IF(C55+E55&gt;0,IF(C55=E55,1,0),0)+IF(I55+K55&gt;0,IF(I55=K55,1,0),0)</f>
        <v>0</v>
      </c>
      <c r="O54" s="201" t="s">
        <v>3</v>
      </c>
      <c r="P54" s="193">
        <f>IF(C55&lt;E55,1,0)+IF(I55&lt;K55,1,0)</f>
        <v>0</v>
      </c>
      <c r="Q54" s="187">
        <f>L54*2+N54*1</f>
        <v>4</v>
      </c>
      <c r="R54" s="6">
        <f>+C55+I55</f>
        <v>18</v>
      </c>
      <c r="S54" s="104"/>
      <c r="T54" s="187">
        <f>RANK(U54,$U$52:$U$57)</f>
        <v>1</v>
      </c>
      <c r="U54" s="189">
        <f>Q54*100+R54</f>
        <v>418</v>
      </c>
      <c r="V54" s="187" t="s">
        <v>23</v>
      </c>
      <c r="W54" s="185">
        <v>19</v>
      </c>
      <c r="Y54" s="214">
        <v>47</v>
      </c>
      <c r="Z54" s="198" t="str">
        <f>VLOOKUP(Y54,'参加チーム名'!$C$4:$E$57,3)</f>
        <v>新鶴ファイターズ</v>
      </c>
      <c r="AA54" s="200" t="str">
        <f>IF(AA55="","",IF(AA55&gt;AC55,"○",IF(AA55&lt;AC55,"×","△")))</f>
        <v>○</v>
      </c>
      <c r="AB54" s="201"/>
      <c r="AC54" s="193"/>
      <c r="AD54" s="209"/>
      <c r="AE54" s="209"/>
      <c r="AF54" s="210"/>
      <c r="AG54" s="200" t="str">
        <f>IF(AG55="","",IF(AG55&gt;AI55,"○",IF(AG55&lt;AI55,"×","△")))</f>
        <v>○</v>
      </c>
      <c r="AH54" s="201"/>
      <c r="AI54" s="193"/>
      <c r="AJ54" s="206">
        <f>IF(AA55&gt;AC55,1,0)+IF(AG55&gt;AI55,1,0)</f>
        <v>2</v>
      </c>
      <c r="AK54" s="201" t="s">
        <v>3</v>
      </c>
      <c r="AL54" s="201">
        <f>IF(AA55+AC55&gt;0,IF(AA55=AC55,1,0),0)+IF(AG55+AI55&gt;0,IF(AG55=AI55,1,0),0)</f>
        <v>0</v>
      </c>
      <c r="AM54" s="201" t="s">
        <v>3</v>
      </c>
      <c r="AN54" s="193">
        <f>IF(AA55&lt;AC55,1,0)+IF(AG55&lt;AI55,1,0)</f>
        <v>0</v>
      </c>
      <c r="AO54" s="187">
        <f>AJ54*2+AL54*1</f>
        <v>4</v>
      </c>
      <c r="AP54" s="6">
        <f>+AA55+AG55</f>
        <v>20</v>
      </c>
      <c r="AQ54" s="104"/>
      <c r="AR54" s="187">
        <f>RANK(AS54,$AS$52:$AS$57)</f>
        <v>1</v>
      </c>
      <c r="AS54" s="195">
        <f>AO54*100+AP54</f>
        <v>420</v>
      </c>
      <c r="AT54" s="213" t="s">
        <v>235</v>
      </c>
      <c r="AU54" s="192">
        <v>48</v>
      </c>
    </row>
    <row r="55" spans="1:47" ht="12.75" customHeight="1">
      <c r="A55" s="215"/>
      <c r="B55" s="199"/>
      <c r="C55" s="11">
        <f>H53</f>
        <v>7</v>
      </c>
      <c r="D55" s="8" t="s">
        <v>7</v>
      </c>
      <c r="E55" s="9">
        <f>F53</f>
        <v>4</v>
      </c>
      <c r="F55" s="209"/>
      <c r="G55" s="209"/>
      <c r="H55" s="210"/>
      <c r="I55" s="7">
        <v>11</v>
      </c>
      <c r="J55" s="8" t="s">
        <v>7</v>
      </c>
      <c r="K55" s="9">
        <v>3</v>
      </c>
      <c r="L55" s="207"/>
      <c r="M55" s="208"/>
      <c r="N55" s="208"/>
      <c r="O55" s="208"/>
      <c r="P55" s="194"/>
      <c r="Q55" s="188"/>
      <c r="R55" s="105"/>
      <c r="S55" s="10">
        <f>+E55+K55</f>
        <v>7</v>
      </c>
      <c r="T55" s="188"/>
      <c r="U55" s="189"/>
      <c r="V55" s="188"/>
      <c r="W55" s="186"/>
      <c r="Y55" s="215"/>
      <c r="Z55" s="199"/>
      <c r="AA55" s="11">
        <f>AF53</f>
        <v>10</v>
      </c>
      <c r="AB55" s="8" t="s">
        <v>7</v>
      </c>
      <c r="AC55" s="9">
        <f>AD53</f>
        <v>2</v>
      </c>
      <c r="AD55" s="209"/>
      <c r="AE55" s="209"/>
      <c r="AF55" s="210"/>
      <c r="AG55" s="83">
        <v>10</v>
      </c>
      <c r="AH55" s="84" t="s">
        <v>3</v>
      </c>
      <c r="AI55" s="85">
        <v>7</v>
      </c>
      <c r="AJ55" s="207"/>
      <c r="AK55" s="208"/>
      <c r="AL55" s="208"/>
      <c r="AM55" s="208"/>
      <c r="AN55" s="194"/>
      <c r="AO55" s="188"/>
      <c r="AP55" s="105"/>
      <c r="AQ55" s="10">
        <f>+AC55+AI55</f>
        <v>9</v>
      </c>
      <c r="AR55" s="188"/>
      <c r="AS55" s="195"/>
      <c r="AT55" s="213"/>
      <c r="AU55" s="192"/>
    </row>
    <row r="56" spans="1:47" ht="12.75" customHeight="1">
      <c r="A56" s="214">
        <v>21</v>
      </c>
      <c r="B56" s="271" t="str">
        <f>VLOOKUP(A56,'参加チーム名'!$C$4:$E$57,3)</f>
        <v>栗生・館Wファイターズ</v>
      </c>
      <c r="C56" s="200" t="str">
        <f>IF(C57="","",IF(C57&gt;E57,"○",IF(C57&lt;E57,"×","△")))</f>
        <v>△</v>
      </c>
      <c r="D56" s="201"/>
      <c r="E56" s="193"/>
      <c r="F56" s="200" t="str">
        <f>IF(F57="","",IF(F57&gt;H57,"○",IF(F57&lt;H57,"×","△")))</f>
        <v>×</v>
      </c>
      <c r="G56" s="201"/>
      <c r="H56" s="193"/>
      <c r="I56" s="209"/>
      <c r="J56" s="209"/>
      <c r="K56" s="210"/>
      <c r="L56" s="206">
        <f>IF(C57&gt;E57,1,0)+IF(F57&gt;H57,1,0)</f>
        <v>0</v>
      </c>
      <c r="M56" s="201" t="s">
        <v>3</v>
      </c>
      <c r="N56" s="201">
        <f>IF(C57+E57&gt;0,IF(C57=E57,1,0),0)+IF(F57+H57&gt;0,IF(F57=H57,1,0),0)</f>
        <v>1</v>
      </c>
      <c r="O56" s="201" t="s">
        <v>3</v>
      </c>
      <c r="P56" s="193">
        <f>IF(C57&lt;E57,1,0)+IF(F57&lt;H57,1,0)</f>
        <v>1</v>
      </c>
      <c r="Q56" s="187">
        <f>L56*2+N56*1</f>
        <v>1</v>
      </c>
      <c r="R56" s="106">
        <f>+C57+F57</f>
        <v>12</v>
      </c>
      <c r="S56" s="104"/>
      <c r="T56" s="187">
        <f>RANK(U56,$U$52:$U$57)</f>
        <v>3</v>
      </c>
      <c r="U56" s="189">
        <f>Q56*100+R56</f>
        <v>112</v>
      </c>
      <c r="V56" s="187" t="s">
        <v>245</v>
      </c>
      <c r="W56" s="185">
        <v>21</v>
      </c>
      <c r="Y56" s="214">
        <v>48</v>
      </c>
      <c r="Z56" s="198" t="str">
        <f>VLOOKUP(Y56,'参加チーム名'!$C$4:$E$57,3)</f>
        <v>長沢ブルーモンスターズ</v>
      </c>
      <c r="AA56" s="200" t="str">
        <f>IF(AA57="","",IF(AA57&gt;AC57,"○",IF(AA57&lt;AC57,"×","△")))</f>
        <v>○</v>
      </c>
      <c r="AB56" s="201"/>
      <c r="AC56" s="193"/>
      <c r="AD56" s="200" t="str">
        <f>IF(AD57="","",IF(AD57&gt;AF57,"○",IF(AD57&lt;AF57,"×","△")))</f>
        <v>×</v>
      </c>
      <c r="AE56" s="201"/>
      <c r="AF56" s="193"/>
      <c r="AG56" s="202"/>
      <c r="AH56" s="202"/>
      <c r="AI56" s="203"/>
      <c r="AJ56" s="206">
        <f>IF(AA57&gt;AC57,1,0)+IF(AD57&gt;AF57,1,0)</f>
        <v>1</v>
      </c>
      <c r="AK56" s="201" t="s">
        <v>3</v>
      </c>
      <c r="AL56" s="201">
        <f>IF(AA57+AC57&gt;0,IF(AA57=AC57,1,0),0)+IF(AD57+AF57&gt;0,IF(AD57=AF57,1,0),0)</f>
        <v>0</v>
      </c>
      <c r="AM56" s="201" t="s">
        <v>3</v>
      </c>
      <c r="AN56" s="193">
        <f>IF(AA57&lt;AC57,1,0)+IF(AD57&lt;AF57,1,0)</f>
        <v>1</v>
      </c>
      <c r="AO56" s="187">
        <f>AJ56*2+AL56*1</f>
        <v>2</v>
      </c>
      <c r="AP56" s="106">
        <f>+AA57+AD57</f>
        <v>18</v>
      </c>
      <c r="AQ56" s="104"/>
      <c r="AR56" s="187">
        <f>RANK(AS56,$AS$52:$AS$57)</f>
        <v>2</v>
      </c>
      <c r="AS56" s="195">
        <f>AO56*100+AP56</f>
        <v>218</v>
      </c>
      <c r="AT56" s="213" t="s">
        <v>249</v>
      </c>
      <c r="AU56" s="192">
        <v>46</v>
      </c>
    </row>
    <row r="57" spans="1:47" ht="12.75" customHeight="1">
      <c r="A57" s="215"/>
      <c r="B57" s="272"/>
      <c r="C57" s="11">
        <f>K53</f>
        <v>9</v>
      </c>
      <c r="D57" s="8" t="s">
        <v>7</v>
      </c>
      <c r="E57" s="9">
        <f>I53</f>
        <v>9</v>
      </c>
      <c r="F57" s="7">
        <f>K55</f>
        <v>3</v>
      </c>
      <c r="G57" s="8" t="s">
        <v>7</v>
      </c>
      <c r="H57" s="9">
        <f>I55</f>
        <v>11</v>
      </c>
      <c r="I57" s="209"/>
      <c r="J57" s="209"/>
      <c r="K57" s="210"/>
      <c r="L57" s="207"/>
      <c r="M57" s="208"/>
      <c r="N57" s="208"/>
      <c r="O57" s="208"/>
      <c r="P57" s="194"/>
      <c r="Q57" s="188"/>
      <c r="R57" s="105"/>
      <c r="S57" s="10">
        <f>+E57+H57</f>
        <v>20</v>
      </c>
      <c r="T57" s="188"/>
      <c r="U57" s="189"/>
      <c r="V57" s="188"/>
      <c r="W57" s="186"/>
      <c r="Y57" s="215"/>
      <c r="Z57" s="199"/>
      <c r="AA57" s="11">
        <f>AI53</f>
        <v>11</v>
      </c>
      <c r="AB57" s="8" t="s">
        <v>7</v>
      </c>
      <c r="AC57" s="9">
        <f>AG53</f>
        <v>6</v>
      </c>
      <c r="AD57" s="7">
        <f>AI55</f>
        <v>7</v>
      </c>
      <c r="AE57" s="8" t="s">
        <v>7</v>
      </c>
      <c r="AF57" s="9">
        <f>AG55</f>
        <v>10</v>
      </c>
      <c r="AG57" s="204"/>
      <c r="AH57" s="204"/>
      <c r="AI57" s="205"/>
      <c r="AJ57" s="207"/>
      <c r="AK57" s="208"/>
      <c r="AL57" s="208"/>
      <c r="AM57" s="208"/>
      <c r="AN57" s="194"/>
      <c r="AO57" s="188"/>
      <c r="AP57" s="105"/>
      <c r="AQ57" s="10">
        <f>+AC57+AF57</f>
        <v>16</v>
      </c>
      <c r="AR57" s="188"/>
      <c r="AS57" s="195"/>
      <c r="AT57" s="213"/>
      <c r="AU57" s="192"/>
    </row>
    <row r="58" spans="3:46" s="14" customFormat="1" ht="9">
      <c r="C58" s="16"/>
      <c r="D58" s="16"/>
      <c r="E58" s="16"/>
      <c r="F58" s="16"/>
      <c r="G58" s="16"/>
      <c r="H58" s="16"/>
      <c r="I58" s="16"/>
      <c r="J58" s="16"/>
      <c r="K58" s="16"/>
      <c r="U58" s="102"/>
      <c r="V58" s="16"/>
      <c r="AA58" s="16"/>
      <c r="AB58" s="16"/>
      <c r="AC58" s="16"/>
      <c r="AD58" s="16"/>
      <c r="AE58" s="16"/>
      <c r="AF58" s="16"/>
      <c r="AG58" s="16"/>
      <c r="AH58" s="16"/>
      <c r="AI58" s="16"/>
      <c r="AS58" s="102"/>
      <c r="AT58" s="16"/>
    </row>
    <row r="59" spans="1:47" ht="12.75" customHeight="1">
      <c r="A59" s="3"/>
      <c r="B59" s="4" t="str">
        <f>'参加チーム名'!B25</f>
        <v>Ｈリーグ</v>
      </c>
      <c r="C59" s="169">
        <f>+A60</f>
        <v>22</v>
      </c>
      <c r="D59" s="217"/>
      <c r="E59" s="212"/>
      <c r="F59" s="217">
        <f>+A62</f>
        <v>23</v>
      </c>
      <c r="G59" s="217"/>
      <c r="H59" s="212"/>
      <c r="I59" s="169">
        <f>+A64</f>
        <v>24</v>
      </c>
      <c r="J59" s="217"/>
      <c r="K59" s="212"/>
      <c r="L59" s="218" t="s">
        <v>6</v>
      </c>
      <c r="M59" s="219"/>
      <c r="N59" s="219"/>
      <c r="O59" s="219"/>
      <c r="P59" s="220"/>
      <c r="Q59" s="5" t="s">
        <v>0</v>
      </c>
      <c r="R59" s="169" t="s">
        <v>84</v>
      </c>
      <c r="S59" s="212"/>
      <c r="T59" s="5" t="s">
        <v>1</v>
      </c>
      <c r="U59" s="101"/>
      <c r="V59" s="19"/>
      <c r="W59" s="13"/>
      <c r="Y59" s="3"/>
      <c r="Z59" s="4" t="str">
        <f>'参加チーム名'!B52</f>
        <v>Qリーグ</v>
      </c>
      <c r="AA59" s="169">
        <f>+Y60</f>
        <v>49</v>
      </c>
      <c r="AB59" s="217"/>
      <c r="AC59" s="212"/>
      <c r="AD59" s="217">
        <f>+Y62</f>
        <v>50</v>
      </c>
      <c r="AE59" s="217"/>
      <c r="AF59" s="212"/>
      <c r="AG59" s="169">
        <f>+Y64</f>
        <v>51</v>
      </c>
      <c r="AH59" s="217"/>
      <c r="AI59" s="212"/>
      <c r="AJ59" s="218" t="s">
        <v>6</v>
      </c>
      <c r="AK59" s="219"/>
      <c r="AL59" s="219"/>
      <c r="AM59" s="219"/>
      <c r="AN59" s="220"/>
      <c r="AO59" s="5" t="s">
        <v>0</v>
      </c>
      <c r="AP59" s="169" t="s">
        <v>84</v>
      </c>
      <c r="AQ59" s="212"/>
      <c r="AR59" s="5" t="s">
        <v>1</v>
      </c>
      <c r="AS59" s="101"/>
      <c r="AT59" s="19"/>
      <c r="AU59" s="13"/>
    </row>
    <row r="60" spans="1:47" ht="12.75" customHeight="1">
      <c r="A60" s="214">
        <v>22</v>
      </c>
      <c r="B60" s="273" t="str">
        <f>VLOOKUP(A60,'参加チーム名'!$C$4:$E$57,3)</f>
        <v>館ジャングルー</v>
      </c>
      <c r="C60" s="216"/>
      <c r="D60" s="209"/>
      <c r="E60" s="210"/>
      <c r="F60" s="200" t="str">
        <f>IF(F61="","",IF(F61&gt;H61,"○",IF(F61&lt;H61,"×","△")))</f>
        <v>○</v>
      </c>
      <c r="G60" s="201"/>
      <c r="H60" s="193"/>
      <c r="I60" s="200" t="str">
        <f>IF(I61="","",IF(I61&gt;K61,"○",IF(I61&lt;K61,"×","△")))</f>
        <v>○</v>
      </c>
      <c r="J60" s="201"/>
      <c r="K60" s="193"/>
      <c r="L60" s="206">
        <f>IF(F61&gt;H61,1,0)+IF(I61&gt;K61,1,0)</f>
        <v>2</v>
      </c>
      <c r="M60" s="201" t="s">
        <v>3</v>
      </c>
      <c r="N60" s="201">
        <f>IF(F61+H61&gt;0,IF(F61=H61,1,0),0)+IF(I61+K61&gt;0,IF(I61=K61,1,0),0)</f>
        <v>0</v>
      </c>
      <c r="O60" s="201" t="s">
        <v>3</v>
      </c>
      <c r="P60" s="193">
        <f>IF(F61&lt;H61,1,0)+IF(I61&lt;K61,1,0)</f>
        <v>0</v>
      </c>
      <c r="Q60" s="187">
        <f>L60*2+N60*1</f>
        <v>4</v>
      </c>
      <c r="R60" s="6">
        <f>+F61+I61</f>
        <v>20</v>
      </c>
      <c r="S60" s="104"/>
      <c r="T60" s="187">
        <f>RANK(U60,$U$60:$U$65)</f>
        <v>1</v>
      </c>
      <c r="U60" s="189">
        <f>Q60*100+R60</f>
        <v>420</v>
      </c>
      <c r="V60" s="187" t="s">
        <v>24</v>
      </c>
      <c r="W60" s="185">
        <v>22</v>
      </c>
      <c r="Y60" s="214">
        <v>49</v>
      </c>
      <c r="Z60" s="198" t="str">
        <f>VLOOKUP(Y60,'参加チーム名'!$C$4:$E$57,3)</f>
        <v>ブルースターキング</v>
      </c>
      <c r="AA60" s="216"/>
      <c r="AB60" s="209"/>
      <c r="AC60" s="210"/>
      <c r="AD60" s="200" t="str">
        <f>IF(AD61="","",IF(AD61&gt;AF61,"○",IF(AD61&lt;AF61,"×","△")))</f>
        <v>○</v>
      </c>
      <c r="AE60" s="201"/>
      <c r="AF60" s="193"/>
      <c r="AG60" s="200" t="str">
        <f>IF(AG61="","",IF(AG61&gt;AI61,"○",IF(AG61&lt;AI61,"×","△")))</f>
        <v>○</v>
      </c>
      <c r="AH60" s="201"/>
      <c r="AI60" s="193"/>
      <c r="AJ60" s="206">
        <f>IF(AD61&gt;AF61,1,0)+IF(AG61&gt;AI61,1,0)</f>
        <v>2</v>
      </c>
      <c r="AK60" s="201" t="s">
        <v>3</v>
      </c>
      <c r="AL60" s="201">
        <f>IF(AD61+AF61&gt;0,IF(AD61=AF61,1,0),0)+IF(AG61+AI61&gt;0,IF(AG61=AI61,1,0),0)</f>
        <v>0</v>
      </c>
      <c r="AM60" s="201" t="s">
        <v>3</v>
      </c>
      <c r="AN60" s="193">
        <f>IF(AD61&lt;AF61,1,0)+IF(AG61&lt;AI61,1,0)</f>
        <v>0</v>
      </c>
      <c r="AO60" s="187">
        <f>AJ60*2+AL60*1</f>
        <v>4</v>
      </c>
      <c r="AP60" s="6">
        <f>+AD61+AG61</f>
        <v>21</v>
      </c>
      <c r="AQ60" s="104"/>
      <c r="AR60" s="187">
        <f>RANK(AS60,$AS$60:$AS$65)</f>
        <v>1</v>
      </c>
      <c r="AS60" s="189">
        <f>AO60*100+AP60</f>
        <v>421</v>
      </c>
      <c r="AT60" s="213" t="s">
        <v>236</v>
      </c>
      <c r="AU60" s="192">
        <v>49</v>
      </c>
    </row>
    <row r="61" spans="1:47" ht="12.75" customHeight="1">
      <c r="A61" s="215"/>
      <c r="B61" s="274"/>
      <c r="C61" s="216"/>
      <c r="D61" s="209"/>
      <c r="E61" s="210"/>
      <c r="F61" s="7">
        <v>12</v>
      </c>
      <c r="G61" s="8" t="s">
        <v>7</v>
      </c>
      <c r="H61" s="9">
        <v>0</v>
      </c>
      <c r="I61" s="7">
        <v>8</v>
      </c>
      <c r="J61" s="8" t="s">
        <v>7</v>
      </c>
      <c r="K61" s="9">
        <v>6</v>
      </c>
      <c r="L61" s="207"/>
      <c r="M61" s="208"/>
      <c r="N61" s="208"/>
      <c r="O61" s="208"/>
      <c r="P61" s="194"/>
      <c r="Q61" s="188"/>
      <c r="R61" s="105"/>
      <c r="S61" s="10">
        <f>+H61+K61</f>
        <v>6</v>
      </c>
      <c r="T61" s="188"/>
      <c r="U61" s="189"/>
      <c r="V61" s="188"/>
      <c r="W61" s="186"/>
      <c r="Y61" s="215"/>
      <c r="Z61" s="199"/>
      <c r="AA61" s="216"/>
      <c r="AB61" s="209"/>
      <c r="AC61" s="210"/>
      <c r="AD61" s="83">
        <v>11</v>
      </c>
      <c r="AE61" s="84" t="s">
        <v>3</v>
      </c>
      <c r="AF61" s="85">
        <v>0</v>
      </c>
      <c r="AG61" s="83">
        <v>10</v>
      </c>
      <c r="AH61" s="84" t="s">
        <v>3</v>
      </c>
      <c r="AI61" s="85">
        <v>5</v>
      </c>
      <c r="AJ61" s="207"/>
      <c r="AK61" s="208"/>
      <c r="AL61" s="208"/>
      <c r="AM61" s="208"/>
      <c r="AN61" s="194"/>
      <c r="AO61" s="188"/>
      <c r="AP61" s="105"/>
      <c r="AQ61" s="10">
        <f>+AF61+AI61</f>
        <v>5</v>
      </c>
      <c r="AR61" s="188"/>
      <c r="AS61" s="189"/>
      <c r="AT61" s="213"/>
      <c r="AU61" s="192"/>
    </row>
    <row r="62" spans="1:47" ht="12.75" customHeight="1">
      <c r="A62" s="214">
        <v>23</v>
      </c>
      <c r="B62" s="198" t="str">
        <f>VLOOKUP(A62,'参加チーム名'!$C$4:$E$57,3)</f>
        <v>Pchan Girls ｊｒ</v>
      </c>
      <c r="C62" s="200" t="str">
        <f>IF(C63="","",IF(C63&gt;E63,"○",IF(C63&lt;E63,"×","△")))</f>
        <v>×</v>
      </c>
      <c r="D62" s="201"/>
      <c r="E62" s="193"/>
      <c r="F62" s="209"/>
      <c r="G62" s="209"/>
      <c r="H62" s="210"/>
      <c r="I62" s="200" t="str">
        <f>IF(I63="","",IF(I63&gt;K63,"○",IF(I63&lt;K63,"×","△")))</f>
        <v>×</v>
      </c>
      <c r="J62" s="201"/>
      <c r="K62" s="193"/>
      <c r="L62" s="206">
        <f>IF(C63&gt;E63,1,0)+IF(I63&gt;K63,1,0)</f>
        <v>0</v>
      </c>
      <c r="M62" s="201" t="s">
        <v>3</v>
      </c>
      <c r="N62" s="201">
        <f>IF(C63+E63&gt;0,IF(C63=E63,1,0),0)+IF(I63+K63&gt;0,IF(I63=K63,1,0),0)</f>
        <v>0</v>
      </c>
      <c r="O62" s="201" t="s">
        <v>3</v>
      </c>
      <c r="P62" s="193">
        <f>IF(C63&lt;E63,1,0)+IF(I63&lt;K63,1,0)</f>
        <v>2</v>
      </c>
      <c r="Q62" s="187">
        <f>L62*2+N62*1</f>
        <v>0</v>
      </c>
      <c r="R62" s="6">
        <f>+C63+I63</f>
        <v>2</v>
      </c>
      <c r="S62" s="104"/>
      <c r="T62" s="187">
        <f>RANK(U62,$U$60:$U$65)</f>
        <v>3</v>
      </c>
      <c r="U62" s="189">
        <f>Q62*100+R62</f>
        <v>2</v>
      </c>
      <c r="V62" s="187" t="s">
        <v>25</v>
      </c>
      <c r="W62" s="185">
        <v>24</v>
      </c>
      <c r="Y62" s="214">
        <v>50</v>
      </c>
      <c r="Z62" s="198" t="str">
        <f>VLOOKUP(Y62,'参加チーム名'!$C$4:$E$57,3)</f>
        <v>プレジール・キッズ</v>
      </c>
      <c r="AA62" s="200" t="str">
        <f>IF(AA63="","",IF(AA63&gt;AC63,"○",IF(AA63&lt;AC63,"×","△")))</f>
        <v>×</v>
      </c>
      <c r="AB62" s="201"/>
      <c r="AC62" s="193"/>
      <c r="AD62" s="209"/>
      <c r="AE62" s="209"/>
      <c r="AF62" s="210"/>
      <c r="AG62" s="200" t="str">
        <f>IF(AG63="","",IF(AG63&gt;AI63,"○",IF(AG63&lt;AI63,"×","△")))</f>
        <v>×</v>
      </c>
      <c r="AH62" s="201"/>
      <c r="AI62" s="193"/>
      <c r="AJ62" s="206">
        <f>IF(AA63&gt;AC63,1,0)+IF(AG63&gt;AI63,1,0)</f>
        <v>0</v>
      </c>
      <c r="AK62" s="201" t="s">
        <v>3</v>
      </c>
      <c r="AL62" s="201">
        <f>IF(AA63+AC63&gt;0,IF(AA63=AC63,1,0),0)+IF(AG63+AI63&gt;0,IF(AG63=AI63,1,0),0)</f>
        <v>0</v>
      </c>
      <c r="AM62" s="201" t="s">
        <v>3</v>
      </c>
      <c r="AN62" s="193">
        <f>IF(AA63&lt;AC63,1,0)+IF(AG63&lt;AI63,1,0)</f>
        <v>2</v>
      </c>
      <c r="AO62" s="187">
        <f>AJ62*2+AL62*1</f>
        <v>0</v>
      </c>
      <c r="AP62" s="6">
        <f>+AA63+AG63</f>
        <v>7</v>
      </c>
      <c r="AQ62" s="104"/>
      <c r="AR62" s="187">
        <f>RANK(AS62,$AS$60:$AS$65)</f>
        <v>3</v>
      </c>
      <c r="AS62" s="195">
        <f>AO62*100+AP62</f>
        <v>7</v>
      </c>
      <c r="AT62" s="213" t="s">
        <v>234</v>
      </c>
      <c r="AU62" s="192">
        <v>51</v>
      </c>
    </row>
    <row r="63" spans="1:47" ht="12.75" customHeight="1">
      <c r="A63" s="215"/>
      <c r="B63" s="199"/>
      <c r="C63" s="11">
        <f>H61</f>
        <v>0</v>
      </c>
      <c r="D63" s="8" t="s">
        <v>7</v>
      </c>
      <c r="E63" s="9">
        <f>F61</f>
        <v>12</v>
      </c>
      <c r="F63" s="209"/>
      <c r="G63" s="209"/>
      <c r="H63" s="210"/>
      <c r="I63" s="7">
        <v>2</v>
      </c>
      <c r="J63" s="8" t="s">
        <v>7</v>
      </c>
      <c r="K63" s="9">
        <v>9</v>
      </c>
      <c r="L63" s="207"/>
      <c r="M63" s="208"/>
      <c r="N63" s="208"/>
      <c r="O63" s="208"/>
      <c r="P63" s="194"/>
      <c r="Q63" s="188"/>
      <c r="R63" s="105"/>
      <c r="S63" s="10">
        <f>+E63+K63</f>
        <v>21</v>
      </c>
      <c r="T63" s="188"/>
      <c r="U63" s="189"/>
      <c r="V63" s="188"/>
      <c r="W63" s="186"/>
      <c r="Y63" s="215"/>
      <c r="Z63" s="199"/>
      <c r="AA63" s="11">
        <f>AF61</f>
        <v>0</v>
      </c>
      <c r="AB63" s="8" t="s">
        <v>7</v>
      </c>
      <c r="AC63" s="9">
        <f>AD61</f>
        <v>11</v>
      </c>
      <c r="AD63" s="209"/>
      <c r="AE63" s="209"/>
      <c r="AF63" s="210"/>
      <c r="AG63" s="83">
        <v>7</v>
      </c>
      <c r="AH63" s="84" t="s">
        <v>3</v>
      </c>
      <c r="AI63" s="85">
        <v>11</v>
      </c>
      <c r="AJ63" s="207"/>
      <c r="AK63" s="208"/>
      <c r="AL63" s="208"/>
      <c r="AM63" s="208"/>
      <c r="AN63" s="194"/>
      <c r="AO63" s="188"/>
      <c r="AP63" s="105"/>
      <c r="AQ63" s="10">
        <f>+AC63+AI63</f>
        <v>22</v>
      </c>
      <c r="AR63" s="188"/>
      <c r="AS63" s="195"/>
      <c r="AT63" s="213"/>
      <c r="AU63" s="192"/>
    </row>
    <row r="64" spans="1:47" ht="12.75" customHeight="1">
      <c r="A64" s="214">
        <v>24</v>
      </c>
      <c r="B64" s="198" t="str">
        <f>VLOOKUP(A64,'参加チーム名'!$C$4:$E$57,3)</f>
        <v>須賀川ゴジラキッズＤＢＣ</v>
      </c>
      <c r="C64" s="200" t="str">
        <f>IF(C65="","",IF(C65&gt;E65,"○",IF(C65&lt;E65,"×","△")))</f>
        <v>×</v>
      </c>
      <c r="D64" s="201"/>
      <c r="E64" s="193"/>
      <c r="F64" s="200" t="str">
        <f>IF(F65="","",IF(F65&gt;H65,"○",IF(F65&lt;H65,"×","△")))</f>
        <v>○</v>
      </c>
      <c r="G64" s="201"/>
      <c r="H64" s="193"/>
      <c r="I64" s="209"/>
      <c r="J64" s="209"/>
      <c r="K64" s="210"/>
      <c r="L64" s="206">
        <f>IF(C65&gt;E65,1,0)+IF(F65&gt;H65,1,0)</f>
        <v>1</v>
      </c>
      <c r="M64" s="201" t="s">
        <v>3</v>
      </c>
      <c r="N64" s="201">
        <f>IF(C65+E65&gt;0,IF(C65=E65,1,0),0)+IF(F65+H65&gt;0,IF(F65=H65,1,0),0)</f>
        <v>0</v>
      </c>
      <c r="O64" s="201" t="s">
        <v>3</v>
      </c>
      <c r="P64" s="193">
        <f>IF(C65&lt;E65,1,0)+IF(F65&lt;H65,1,0)</f>
        <v>1</v>
      </c>
      <c r="Q64" s="187">
        <f>L64*2+N64*1</f>
        <v>2</v>
      </c>
      <c r="R64" s="106">
        <f>+C65+F65</f>
        <v>15</v>
      </c>
      <c r="S64" s="104"/>
      <c r="T64" s="187">
        <f>RANK(U64,$U$60:$U$65)</f>
        <v>2</v>
      </c>
      <c r="U64" s="189">
        <f>Q64*100+R64</f>
        <v>215</v>
      </c>
      <c r="V64" s="187" t="s">
        <v>246</v>
      </c>
      <c r="W64" s="185">
        <v>23</v>
      </c>
      <c r="Y64" s="214">
        <v>51</v>
      </c>
      <c r="Z64" s="198" t="str">
        <f>VLOOKUP(Y64,'参加チーム名'!$C$4:$E$57,3)</f>
        <v>友部ファイターズ</v>
      </c>
      <c r="AA64" s="200" t="str">
        <f>IF(AA65="","",IF(AA65&gt;AC65,"○",IF(AA65&lt;AC65,"×","△")))</f>
        <v>×</v>
      </c>
      <c r="AB64" s="201"/>
      <c r="AC64" s="193"/>
      <c r="AD64" s="200" t="str">
        <f>IF(AD65="","",IF(AD65&gt;AF65,"○",IF(AD65&lt;AF65,"×","△")))</f>
        <v>○</v>
      </c>
      <c r="AE64" s="201"/>
      <c r="AF64" s="193"/>
      <c r="AG64" s="209"/>
      <c r="AH64" s="209"/>
      <c r="AI64" s="210"/>
      <c r="AJ64" s="206">
        <f>IF(AA65&gt;AC65,1,0)+IF(AD65&gt;AF65,1,0)</f>
        <v>1</v>
      </c>
      <c r="AK64" s="201" t="s">
        <v>3</v>
      </c>
      <c r="AL64" s="201">
        <f>IF(AA65+AC65&gt;0,IF(AA65=AC65,1,0),0)+IF(AD65+AF65&gt;0,IF(AD65=AF65,1,0),0)</f>
        <v>0</v>
      </c>
      <c r="AM64" s="201" t="s">
        <v>3</v>
      </c>
      <c r="AN64" s="193">
        <f>IF(AA65&lt;AC65,1,0)+IF(AD65&lt;AF65,1,0)</f>
        <v>1</v>
      </c>
      <c r="AO64" s="187">
        <f>AJ64*2+AL64*1</f>
        <v>2</v>
      </c>
      <c r="AP64" s="106">
        <f>+AA65+AD65</f>
        <v>16</v>
      </c>
      <c r="AQ64" s="104"/>
      <c r="AR64" s="187">
        <f>RANK(AS64,$AS$60:$AS$65)</f>
        <v>2</v>
      </c>
      <c r="AS64" s="195">
        <f>AO64*100+AP64</f>
        <v>216</v>
      </c>
      <c r="AT64" s="213" t="s">
        <v>108</v>
      </c>
      <c r="AU64" s="192">
        <v>50</v>
      </c>
    </row>
    <row r="65" spans="1:47" ht="12.75" customHeight="1">
      <c r="A65" s="215"/>
      <c r="B65" s="199"/>
      <c r="C65" s="11">
        <f>K61</f>
        <v>6</v>
      </c>
      <c r="D65" s="8" t="s">
        <v>7</v>
      </c>
      <c r="E65" s="9">
        <f>I61</f>
        <v>8</v>
      </c>
      <c r="F65" s="7">
        <f>K63</f>
        <v>9</v>
      </c>
      <c r="G65" s="8" t="s">
        <v>7</v>
      </c>
      <c r="H65" s="9">
        <f>I63</f>
        <v>2</v>
      </c>
      <c r="I65" s="209"/>
      <c r="J65" s="209"/>
      <c r="K65" s="210"/>
      <c r="L65" s="207"/>
      <c r="M65" s="208"/>
      <c r="N65" s="208"/>
      <c r="O65" s="208"/>
      <c r="P65" s="194"/>
      <c r="Q65" s="188"/>
      <c r="R65" s="105"/>
      <c r="S65" s="10">
        <f>+E65+H65</f>
        <v>10</v>
      </c>
      <c r="T65" s="188"/>
      <c r="U65" s="189"/>
      <c r="V65" s="188"/>
      <c r="W65" s="186"/>
      <c r="Y65" s="215"/>
      <c r="Z65" s="199"/>
      <c r="AA65" s="11">
        <f>AI61</f>
        <v>5</v>
      </c>
      <c r="AB65" s="8" t="s">
        <v>7</v>
      </c>
      <c r="AC65" s="9">
        <f>AG61</f>
        <v>10</v>
      </c>
      <c r="AD65" s="7">
        <f>AI63</f>
        <v>11</v>
      </c>
      <c r="AE65" s="8" t="s">
        <v>7</v>
      </c>
      <c r="AF65" s="9">
        <f>AG63</f>
        <v>7</v>
      </c>
      <c r="AG65" s="209"/>
      <c r="AH65" s="209"/>
      <c r="AI65" s="210"/>
      <c r="AJ65" s="207"/>
      <c r="AK65" s="208"/>
      <c r="AL65" s="208"/>
      <c r="AM65" s="208"/>
      <c r="AN65" s="194"/>
      <c r="AO65" s="188"/>
      <c r="AP65" s="105"/>
      <c r="AQ65" s="10">
        <f>+AC65+AF65</f>
        <v>17</v>
      </c>
      <c r="AR65" s="188"/>
      <c r="AS65" s="195"/>
      <c r="AT65" s="213"/>
      <c r="AU65" s="192"/>
    </row>
    <row r="66" spans="3:46" s="14" customFormat="1" ht="9">
      <c r="C66" s="16"/>
      <c r="D66" s="16"/>
      <c r="E66" s="16"/>
      <c r="F66" s="16"/>
      <c r="G66" s="16"/>
      <c r="H66" s="16"/>
      <c r="I66" s="16"/>
      <c r="J66" s="16"/>
      <c r="K66" s="16"/>
      <c r="U66" s="102"/>
      <c r="V66" s="16"/>
      <c r="AA66" s="16"/>
      <c r="AB66" s="16"/>
      <c r="AC66" s="16"/>
      <c r="AD66" s="16"/>
      <c r="AE66" s="16"/>
      <c r="AF66" s="16"/>
      <c r="AG66" s="16"/>
      <c r="AH66" s="16"/>
      <c r="AI66" s="16"/>
      <c r="AS66" s="102"/>
      <c r="AT66" s="16"/>
    </row>
    <row r="67" spans="1:47" ht="12.75" customHeight="1">
      <c r="A67" s="3"/>
      <c r="B67" s="4" t="str">
        <f>'参加チーム名'!B28</f>
        <v>Ⅰリーグ</v>
      </c>
      <c r="C67" s="169">
        <f>+A68</f>
        <v>25</v>
      </c>
      <c r="D67" s="217"/>
      <c r="E67" s="212"/>
      <c r="F67" s="217">
        <f>+A70</f>
        <v>26</v>
      </c>
      <c r="G67" s="217"/>
      <c r="H67" s="212"/>
      <c r="I67" s="169">
        <f>+A72</f>
        <v>27</v>
      </c>
      <c r="J67" s="217"/>
      <c r="K67" s="212"/>
      <c r="L67" s="218" t="s">
        <v>6</v>
      </c>
      <c r="M67" s="219"/>
      <c r="N67" s="219"/>
      <c r="O67" s="219"/>
      <c r="P67" s="220"/>
      <c r="Q67" s="5" t="s">
        <v>0</v>
      </c>
      <c r="R67" s="169" t="s">
        <v>84</v>
      </c>
      <c r="S67" s="212"/>
      <c r="T67" s="5" t="s">
        <v>1</v>
      </c>
      <c r="Y67" s="80"/>
      <c r="Z67" s="4" t="str">
        <f>'参加チーム名'!B55</f>
        <v>Rリーグ</v>
      </c>
      <c r="AA67" s="211">
        <v>52</v>
      </c>
      <c r="AB67" s="174"/>
      <c r="AC67" s="175"/>
      <c r="AD67" s="176">
        <v>53</v>
      </c>
      <c r="AE67" s="174"/>
      <c r="AF67" s="175"/>
      <c r="AG67" s="176">
        <v>54</v>
      </c>
      <c r="AH67" s="174"/>
      <c r="AI67" s="175"/>
      <c r="AJ67" s="171" t="s">
        <v>79</v>
      </c>
      <c r="AK67" s="172"/>
      <c r="AL67" s="172"/>
      <c r="AM67" s="172"/>
      <c r="AN67" s="173"/>
      <c r="AO67" s="81" t="s">
        <v>80</v>
      </c>
      <c r="AP67" s="169" t="s">
        <v>84</v>
      </c>
      <c r="AQ67" s="212"/>
      <c r="AR67" s="81" t="s">
        <v>81</v>
      </c>
      <c r="AT67" s="1"/>
      <c r="AU67" s="82"/>
    </row>
    <row r="68" spans="1:47" ht="12.75" customHeight="1">
      <c r="A68" s="214">
        <v>25</v>
      </c>
      <c r="B68" s="198" t="str">
        <f>VLOOKUP(A68,'参加チーム名'!$C$4:$E$57,3)</f>
        <v>西原ビクトリーＶ</v>
      </c>
      <c r="C68" s="216"/>
      <c r="D68" s="209"/>
      <c r="E68" s="210"/>
      <c r="F68" s="200" t="str">
        <f>IF(F69="","",IF(F69&gt;H69,"○",IF(F69&lt;H69,"×","△")))</f>
        <v>○</v>
      </c>
      <c r="G68" s="201"/>
      <c r="H68" s="193"/>
      <c r="I68" s="200" t="str">
        <f>IF(I69="","",IF(I69&gt;K69,"○",IF(I69&lt;K69,"×","△")))</f>
        <v>○</v>
      </c>
      <c r="J68" s="201"/>
      <c r="K68" s="193"/>
      <c r="L68" s="206">
        <f>IF(F69&gt;H69,1,0)+IF(I69&gt;K69,1,0)</f>
        <v>2</v>
      </c>
      <c r="M68" s="201" t="s">
        <v>3</v>
      </c>
      <c r="N68" s="201">
        <f>IF(F69+H69&gt;0,IF(F69=H69,1,0),0)+IF(I69+K69&gt;0,IF(I69=K69,1,0),0)</f>
        <v>0</v>
      </c>
      <c r="O68" s="201" t="s">
        <v>3</v>
      </c>
      <c r="P68" s="193">
        <f>IF(F69&lt;H69,1,0)+IF(I69&lt;K69,1,0)</f>
        <v>0</v>
      </c>
      <c r="Q68" s="187">
        <f>L68*2+N68*1</f>
        <v>4</v>
      </c>
      <c r="R68" s="6">
        <f>+F69+I69</f>
        <v>20</v>
      </c>
      <c r="S68" s="104"/>
      <c r="T68" s="187">
        <f>RANK(U68,$U$68:$U$73)</f>
        <v>1</v>
      </c>
      <c r="U68" s="189">
        <f>Q68*100+R68</f>
        <v>420</v>
      </c>
      <c r="V68" s="187" t="s">
        <v>26</v>
      </c>
      <c r="W68" s="185">
        <v>25</v>
      </c>
      <c r="Y68" s="177">
        <v>52</v>
      </c>
      <c r="Z68" s="198" t="str">
        <f>VLOOKUP(Y68,'参加チーム名'!$C$4:$E$57,3)</f>
        <v>ブルースターキングキッズ</v>
      </c>
      <c r="AA68" s="178"/>
      <c r="AB68" s="202"/>
      <c r="AC68" s="179"/>
      <c r="AD68" s="200" t="str">
        <f>IF(AD69="","",IF(AD69&gt;AF69,"○",IF(AD69&lt;AF69,"×","△")))</f>
        <v>○</v>
      </c>
      <c r="AE68" s="201"/>
      <c r="AF68" s="193"/>
      <c r="AG68" s="200" t="str">
        <f>IF(AG69="","",IF(AG69&gt;AI69,"○",IF(AG69&lt;AI69,"×","△")))</f>
        <v>×</v>
      </c>
      <c r="AH68" s="201"/>
      <c r="AI68" s="193"/>
      <c r="AJ68" s="206">
        <f>IF(AD69&gt;AF69,1,0)+IF(AG69&gt;AI69,1,0)</f>
        <v>1</v>
      </c>
      <c r="AK68" s="201" t="s">
        <v>3</v>
      </c>
      <c r="AL68" s="201">
        <f>IF(AD69+AF69&gt;0,IF(AD69=AF69,1,0),0)+IF(AG69+AI69&gt;0,IF(AG69=AI69,1,0),0)</f>
        <v>0</v>
      </c>
      <c r="AM68" s="201" t="s">
        <v>3</v>
      </c>
      <c r="AN68" s="193">
        <f>IF(AD69&lt;AF69,1,0)+IF(AG69&lt;AI69,1,0)</f>
        <v>1</v>
      </c>
      <c r="AO68" s="187">
        <f>AJ68*2+AL68*1</f>
        <v>2</v>
      </c>
      <c r="AP68" s="6">
        <f>+AD69+AG69</f>
        <v>9</v>
      </c>
      <c r="AQ68" s="104"/>
      <c r="AR68" s="187">
        <v>2</v>
      </c>
      <c r="AS68" s="189">
        <f>AO68*100+AP68</f>
        <v>209</v>
      </c>
      <c r="AT68" s="190" t="s">
        <v>237</v>
      </c>
      <c r="AU68" s="192">
        <v>54</v>
      </c>
    </row>
    <row r="69" spans="1:47" ht="12.75" customHeight="1">
      <c r="A69" s="215"/>
      <c r="B69" s="199"/>
      <c r="C69" s="216"/>
      <c r="D69" s="209"/>
      <c r="E69" s="210"/>
      <c r="F69" s="7">
        <v>9</v>
      </c>
      <c r="G69" s="8" t="s">
        <v>7</v>
      </c>
      <c r="H69" s="9">
        <v>6</v>
      </c>
      <c r="I69" s="7">
        <v>11</v>
      </c>
      <c r="J69" s="8" t="s">
        <v>7</v>
      </c>
      <c r="K69" s="9">
        <v>3</v>
      </c>
      <c r="L69" s="207"/>
      <c r="M69" s="208"/>
      <c r="N69" s="208"/>
      <c r="O69" s="208"/>
      <c r="P69" s="194"/>
      <c r="Q69" s="188"/>
      <c r="R69" s="105"/>
      <c r="S69" s="10">
        <f>+H69+K69</f>
        <v>9</v>
      </c>
      <c r="T69" s="188"/>
      <c r="U69" s="189"/>
      <c r="V69" s="188"/>
      <c r="W69" s="186"/>
      <c r="Y69" s="197"/>
      <c r="Z69" s="199"/>
      <c r="AA69" s="180"/>
      <c r="AB69" s="204"/>
      <c r="AC69" s="170"/>
      <c r="AD69" s="83">
        <v>9</v>
      </c>
      <c r="AE69" s="84" t="s">
        <v>3</v>
      </c>
      <c r="AF69" s="85">
        <v>8</v>
      </c>
      <c r="AG69" s="83">
        <v>0</v>
      </c>
      <c r="AH69" s="84" t="s">
        <v>3</v>
      </c>
      <c r="AI69" s="85">
        <v>10</v>
      </c>
      <c r="AJ69" s="207"/>
      <c r="AK69" s="208"/>
      <c r="AL69" s="208"/>
      <c r="AM69" s="208"/>
      <c r="AN69" s="194"/>
      <c r="AO69" s="188"/>
      <c r="AP69" s="105"/>
      <c r="AQ69" s="10">
        <f>+AF69+AI69</f>
        <v>18</v>
      </c>
      <c r="AR69" s="188"/>
      <c r="AS69" s="189"/>
      <c r="AT69" s="191"/>
      <c r="AU69" s="192"/>
    </row>
    <row r="70" spans="1:47" ht="12.75" customHeight="1">
      <c r="A70" s="214">
        <v>26</v>
      </c>
      <c r="B70" s="198" t="str">
        <f>VLOOKUP(A70,'参加チーム名'!$C$4:$E$57,3)</f>
        <v>杉妻レボリューション</v>
      </c>
      <c r="C70" s="200" t="str">
        <f>IF(C71="","",IF(C71&gt;E71,"○",IF(C71&lt;E71,"×","△")))</f>
        <v>×</v>
      </c>
      <c r="D70" s="201"/>
      <c r="E70" s="193"/>
      <c r="F70" s="209"/>
      <c r="G70" s="209"/>
      <c r="H70" s="210"/>
      <c r="I70" s="200" t="str">
        <f>IF(I71="","",IF(I71&gt;K71,"○",IF(I71&lt;K71,"×","△")))</f>
        <v>○</v>
      </c>
      <c r="J70" s="201"/>
      <c r="K70" s="193"/>
      <c r="L70" s="206">
        <f>IF(C71&gt;E71,1,0)+IF(I71&gt;K71,1,0)</f>
        <v>1</v>
      </c>
      <c r="M70" s="201" t="s">
        <v>3</v>
      </c>
      <c r="N70" s="201">
        <f>IF(C71+E71&gt;0,IF(C71=E71,1,0),0)+IF(I71+K71&gt;0,IF(I71=K71,1,0),0)</f>
        <v>0</v>
      </c>
      <c r="O70" s="201" t="s">
        <v>3</v>
      </c>
      <c r="P70" s="193">
        <f>IF(C71&lt;E71,1,0)+IF(I71&lt;K71,1,0)</f>
        <v>1</v>
      </c>
      <c r="Q70" s="187">
        <f>L70*2+N70*1</f>
        <v>2</v>
      </c>
      <c r="R70" s="6">
        <f>+C71+I71</f>
        <v>16</v>
      </c>
      <c r="S70" s="104"/>
      <c r="T70" s="187">
        <f>RANK(U70,$U$68:$U$73)</f>
        <v>2</v>
      </c>
      <c r="U70" s="189">
        <f>Q70*100+R70</f>
        <v>216</v>
      </c>
      <c r="V70" s="187" t="s">
        <v>232</v>
      </c>
      <c r="W70" s="185">
        <v>26</v>
      </c>
      <c r="Y70" s="196">
        <v>53</v>
      </c>
      <c r="Z70" s="198" t="str">
        <f>VLOOKUP(Y70,'参加チーム名'!$C$4:$E$57,3)</f>
        <v>アルバルクキッズEX</v>
      </c>
      <c r="AA70" s="200" t="str">
        <f>IF(AA71="","",IF(AA71&gt;AC71,"○",IF(AA71&lt;AC71,"×","△")))</f>
        <v>×</v>
      </c>
      <c r="AB70" s="201"/>
      <c r="AC70" s="193"/>
      <c r="AD70" s="209"/>
      <c r="AE70" s="209"/>
      <c r="AF70" s="210"/>
      <c r="AG70" s="200" t="str">
        <f>IF(AG71="","",IF(AG71&gt;AI71,"○",IF(AG71&lt;AI71,"×","△")))</f>
        <v>×</v>
      </c>
      <c r="AH70" s="201"/>
      <c r="AI70" s="193"/>
      <c r="AJ70" s="206">
        <f>IF(AA71&gt;AC71,1,0)+IF(AG71&gt;AI71,1,0)</f>
        <v>0</v>
      </c>
      <c r="AK70" s="201" t="s">
        <v>3</v>
      </c>
      <c r="AL70" s="201">
        <f>IF(AA71+AC71&gt;0,IF(AA71=AC71,1,0),0)+IF(AG71+AI71&gt;0,IF(AG71=AI71,1,0),0)</f>
        <v>0</v>
      </c>
      <c r="AM70" s="201" t="s">
        <v>3</v>
      </c>
      <c r="AN70" s="193">
        <f>IF(AA71&lt;AC71,1,0)+IF(AG71&lt;AI71,1,0)</f>
        <v>2</v>
      </c>
      <c r="AO70" s="187">
        <f>AJ70*2+AL70*1</f>
        <v>0</v>
      </c>
      <c r="AP70" s="6">
        <f>+AA71+AG71</f>
        <v>13</v>
      </c>
      <c r="AQ70" s="104"/>
      <c r="AR70" s="187">
        <v>3</v>
      </c>
      <c r="AS70" s="195">
        <f>AO70*100+AP70</f>
        <v>13</v>
      </c>
      <c r="AT70" s="190" t="s">
        <v>238</v>
      </c>
      <c r="AU70" s="192">
        <v>52</v>
      </c>
    </row>
    <row r="71" spans="1:47" ht="12.75" customHeight="1">
      <c r="A71" s="215"/>
      <c r="B71" s="199"/>
      <c r="C71" s="11">
        <f>H69</f>
        <v>6</v>
      </c>
      <c r="D71" s="8" t="s">
        <v>7</v>
      </c>
      <c r="E71" s="9">
        <f>F69</f>
        <v>9</v>
      </c>
      <c r="F71" s="209"/>
      <c r="G71" s="209"/>
      <c r="H71" s="210"/>
      <c r="I71" s="7">
        <v>10</v>
      </c>
      <c r="J71" s="8" t="s">
        <v>7</v>
      </c>
      <c r="K71" s="9">
        <v>3</v>
      </c>
      <c r="L71" s="207"/>
      <c r="M71" s="208"/>
      <c r="N71" s="208"/>
      <c r="O71" s="208"/>
      <c r="P71" s="194"/>
      <c r="Q71" s="188"/>
      <c r="R71" s="105"/>
      <c r="S71" s="10">
        <f>+E71+K71</f>
        <v>12</v>
      </c>
      <c r="T71" s="188"/>
      <c r="U71" s="189"/>
      <c r="V71" s="188"/>
      <c r="W71" s="186"/>
      <c r="Y71" s="197"/>
      <c r="Z71" s="199"/>
      <c r="AA71" s="11">
        <f>AF69</f>
        <v>8</v>
      </c>
      <c r="AB71" s="8" t="s">
        <v>7</v>
      </c>
      <c r="AC71" s="9">
        <f>AD69</f>
        <v>9</v>
      </c>
      <c r="AD71" s="209"/>
      <c r="AE71" s="209"/>
      <c r="AF71" s="210"/>
      <c r="AG71" s="83">
        <v>5</v>
      </c>
      <c r="AH71" s="84" t="s">
        <v>3</v>
      </c>
      <c r="AI71" s="85">
        <v>9</v>
      </c>
      <c r="AJ71" s="207"/>
      <c r="AK71" s="208"/>
      <c r="AL71" s="208"/>
      <c r="AM71" s="208"/>
      <c r="AN71" s="194"/>
      <c r="AO71" s="188"/>
      <c r="AP71" s="105"/>
      <c r="AQ71" s="10">
        <f>+AC71+AI71</f>
        <v>18</v>
      </c>
      <c r="AR71" s="188"/>
      <c r="AS71" s="195"/>
      <c r="AT71" s="191"/>
      <c r="AU71" s="192"/>
    </row>
    <row r="72" spans="1:47" ht="12.75" customHeight="1">
      <c r="A72" s="214">
        <v>27</v>
      </c>
      <c r="B72" s="198" t="str">
        <f>VLOOKUP(A72,'参加チーム名'!$C$4:$E$57,3)</f>
        <v>杉小キャイーンブラザーズX</v>
      </c>
      <c r="C72" s="200" t="str">
        <f>IF(C73="","",IF(C73&gt;E73,"○",IF(C73&lt;E73,"×","△")))</f>
        <v>×</v>
      </c>
      <c r="D72" s="201"/>
      <c r="E72" s="193"/>
      <c r="F72" s="200" t="str">
        <f>IF(F73="","",IF(F73&gt;H73,"○",IF(F73&lt;H73,"×","△")))</f>
        <v>×</v>
      </c>
      <c r="G72" s="201"/>
      <c r="H72" s="193"/>
      <c r="I72" s="209"/>
      <c r="J72" s="209"/>
      <c r="K72" s="210"/>
      <c r="L72" s="206">
        <f>IF(C73&gt;E73,1,0)+IF(F73&gt;H73,1,0)</f>
        <v>0</v>
      </c>
      <c r="M72" s="201" t="s">
        <v>3</v>
      </c>
      <c r="N72" s="201">
        <f>IF(C73+E73&gt;0,IF(C73=E73,1,0),0)+IF(F73+H73&gt;0,IF(F73=H73,1,0),0)</f>
        <v>0</v>
      </c>
      <c r="O72" s="201" t="s">
        <v>3</v>
      </c>
      <c r="P72" s="193">
        <f>IF(C73&lt;E73,1,0)+IF(F73&lt;H73,1,0)</f>
        <v>2</v>
      </c>
      <c r="Q72" s="187">
        <f>L72*2+N72*1</f>
        <v>0</v>
      </c>
      <c r="R72" s="106">
        <f>+C73+F73</f>
        <v>6</v>
      </c>
      <c r="S72" s="104"/>
      <c r="T72" s="187">
        <f>RANK(U72,$U$68:$U$73)</f>
        <v>3</v>
      </c>
      <c r="U72" s="189">
        <f>Q72*100+R72</f>
        <v>6</v>
      </c>
      <c r="V72" s="187" t="s">
        <v>247</v>
      </c>
      <c r="W72" s="185">
        <v>27</v>
      </c>
      <c r="Y72" s="196">
        <v>54</v>
      </c>
      <c r="Z72" s="198" t="str">
        <f>VLOOKUP(Y72,'参加チーム名'!$C$4:$E$57,3)</f>
        <v>渡利レインボージュニア</v>
      </c>
      <c r="AA72" s="200" t="str">
        <f>IF(AA73="","",IF(AA73&gt;AC73,"○",IF(AA73&lt;AC73,"×","△")))</f>
        <v>○</v>
      </c>
      <c r="AB72" s="201"/>
      <c r="AC72" s="193"/>
      <c r="AD72" s="200" t="str">
        <f>IF(AD73="","",IF(AD73&gt;AF73,"○",IF(AD73&lt;AF73,"×","△")))</f>
        <v>○</v>
      </c>
      <c r="AE72" s="201"/>
      <c r="AF72" s="193"/>
      <c r="AG72" s="202"/>
      <c r="AH72" s="202"/>
      <c r="AI72" s="203"/>
      <c r="AJ72" s="206">
        <f>IF(AA73&gt;AC73,1,0)+IF(AD73&gt;AF73,1,0)</f>
        <v>2</v>
      </c>
      <c r="AK72" s="201" t="s">
        <v>3</v>
      </c>
      <c r="AL72" s="201">
        <f>IF(AA73+AC73&gt;0,IF(AA73=AC73,1,0),0)+IF(AD73+AF73&gt;0,IF(AD73=AF73,1,0),0)</f>
        <v>0</v>
      </c>
      <c r="AM72" s="201" t="s">
        <v>3</v>
      </c>
      <c r="AN72" s="193">
        <f>IF(AA73&lt;AC73,1,0)+IF(AD73&lt;AF73,1,0)</f>
        <v>0</v>
      </c>
      <c r="AO72" s="187">
        <f>AJ72*2+AL72*1</f>
        <v>4</v>
      </c>
      <c r="AP72" s="106">
        <f>+AA73+AD73</f>
        <v>19</v>
      </c>
      <c r="AQ72" s="104"/>
      <c r="AR72" s="187">
        <v>1</v>
      </c>
      <c r="AS72" s="195">
        <f>AO72*100+AP72</f>
        <v>419</v>
      </c>
      <c r="AT72" s="190" t="s">
        <v>248</v>
      </c>
      <c r="AU72" s="192">
        <v>53</v>
      </c>
    </row>
    <row r="73" spans="1:47" ht="12.75" customHeight="1">
      <c r="A73" s="215"/>
      <c r="B73" s="199"/>
      <c r="C73" s="11">
        <f>K69</f>
        <v>3</v>
      </c>
      <c r="D73" s="8" t="s">
        <v>7</v>
      </c>
      <c r="E73" s="9">
        <f>I69</f>
        <v>11</v>
      </c>
      <c r="F73" s="7">
        <f>K71</f>
        <v>3</v>
      </c>
      <c r="G73" s="8" t="s">
        <v>7</v>
      </c>
      <c r="H73" s="9">
        <f>I71</f>
        <v>10</v>
      </c>
      <c r="I73" s="209"/>
      <c r="J73" s="209"/>
      <c r="K73" s="210"/>
      <c r="L73" s="207"/>
      <c r="M73" s="208"/>
      <c r="N73" s="208"/>
      <c r="O73" s="208"/>
      <c r="P73" s="194"/>
      <c r="Q73" s="188"/>
      <c r="R73" s="105"/>
      <c r="S73" s="10">
        <f>+E73+H73</f>
        <v>21</v>
      </c>
      <c r="T73" s="188"/>
      <c r="U73" s="189"/>
      <c r="V73" s="188"/>
      <c r="W73" s="186"/>
      <c r="Y73" s="197"/>
      <c r="Z73" s="199"/>
      <c r="AA73" s="11">
        <f>AI69</f>
        <v>10</v>
      </c>
      <c r="AB73" s="8" t="s">
        <v>7</v>
      </c>
      <c r="AC73" s="9">
        <f>AG69</f>
        <v>0</v>
      </c>
      <c r="AD73" s="7">
        <f>AI71</f>
        <v>9</v>
      </c>
      <c r="AE73" s="8" t="s">
        <v>7</v>
      </c>
      <c r="AF73" s="9">
        <f>AG71</f>
        <v>5</v>
      </c>
      <c r="AG73" s="204"/>
      <c r="AH73" s="204"/>
      <c r="AI73" s="205"/>
      <c r="AJ73" s="207"/>
      <c r="AK73" s="208"/>
      <c r="AL73" s="208"/>
      <c r="AM73" s="208"/>
      <c r="AN73" s="194"/>
      <c r="AO73" s="188"/>
      <c r="AP73" s="105"/>
      <c r="AQ73" s="10">
        <f>+AC73+AF73</f>
        <v>5</v>
      </c>
      <c r="AR73" s="188"/>
      <c r="AS73" s="195"/>
      <c r="AT73" s="191"/>
      <c r="AU73" s="192"/>
    </row>
  </sheetData>
  <mergeCells count="900">
    <mergeCell ref="AU62:AU63"/>
    <mergeCell ref="AT60:AT61"/>
    <mergeCell ref="AT62:AT63"/>
    <mergeCell ref="U62:U63"/>
    <mergeCell ref="U64:U65"/>
    <mergeCell ref="U36:U37"/>
    <mergeCell ref="U38:U39"/>
    <mergeCell ref="U40:U41"/>
    <mergeCell ref="U44:U45"/>
    <mergeCell ref="U48:U49"/>
    <mergeCell ref="U46:U47"/>
    <mergeCell ref="U52:U53"/>
    <mergeCell ref="AT56:AT57"/>
    <mergeCell ref="AU56:AU57"/>
    <mergeCell ref="AS56:AS57"/>
    <mergeCell ref="U60:U61"/>
    <mergeCell ref="AU60:AU61"/>
    <mergeCell ref="AA48:AC48"/>
    <mergeCell ref="AD48:AF48"/>
    <mergeCell ref="AG48:AI49"/>
    <mergeCell ref="AM52:AM53"/>
    <mergeCell ref="AN52:AN53"/>
    <mergeCell ref="AO52:AO53"/>
    <mergeCell ref="AR52:AR53"/>
    <mergeCell ref="AG54:AI54"/>
    <mergeCell ref="AJ54:AJ55"/>
    <mergeCell ref="AK54:AK55"/>
    <mergeCell ref="AL54:AL55"/>
    <mergeCell ref="AM54:AM55"/>
    <mergeCell ref="AN54:AN55"/>
    <mergeCell ref="AO54:AO55"/>
    <mergeCell ref="AT54:AT55"/>
    <mergeCell ref="AU54:AU55"/>
    <mergeCell ref="Y48:Y49"/>
    <mergeCell ref="Z48:Z49"/>
    <mergeCell ref="AJ48:AJ49"/>
    <mergeCell ref="AK48:AK49"/>
    <mergeCell ref="AL48:AL49"/>
    <mergeCell ref="AM48:AM49"/>
    <mergeCell ref="AN48:AN49"/>
    <mergeCell ref="AO48:AO49"/>
    <mergeCell ref="AS54:AS55"/>
    <mergeCell ref="AA46:AC46"/>
    <mergeCell ref="AD46:AF47"/>
    <mergeCell ref="AG46:AI46"/>
    <mergeCell ref="AP51:AQ51"/>
    <mergeCell ref="AG52:AI52"/>
    <mergeCell ref="AJ52:AJ53"/>
    <mergeCell ref="AK52:AK53"/>
    <mergeCell ref="AL52:AL53"/>
    <mergeCell ref="AJ51:AN51"/>
    <mergeCell ref="AT52:AT53"/>
    <mergeCell ref="AU52:AU53"/>
    <mergeCell ref="Y46:Y47"/>
    <mergeCell ref="Z46:Z47"/>
    <mergeCell ref="AJ46:AJ47"/>
    <mergeCell ref="AK46:AK47"/>
    <mergeCell ref="AL46:AL47"/>
    <mergeCell ref="AM46:AM47"/>
    <mergeCell ref="AN46:AN47"/>
    <mergeCell ref="AU48:AU49"/>
    <mergeCell ref="Y40:Y41"/>
    <mergeCell ref="Z40:Z41"/>
    <mergeCell ref="AJ40:AJ41"/>
    <mergeCell ref="AS52:AS53"/>
    <mergeCell ref="AA44:AC45"/>
    <mergeCell ref="AD44:AF44"/>
    <mergeCell ref="AG44:AI44"/>
    <mergeCell ref="AL44:AL45"/>
    <mergeCell ref="AM44:AM45"/>
    <mergeCell ref="AN44:AN45"/>
    <mergeCell ref="Y44:Y45"/>
    <mergeCell ref="Z44:Z45"/>
    <mergeCell ref="AJ44:AJ45"/>
    <mergeCell ref="AK44:AK45"/>
    <mergeCell ref="AR48:AR49"/>
    <mergeCell ref="AS48:AS49"/>
    <mergeCell ref="AP43:AQ43"/>
    <mergeCell ref="AU46:AU47"/>
    <mergeCell ref="AU44:AU45"/>
    <mergeCell ref="AS46:AS47"/>
    <mergeCell ref="AT48:AT49"/>
    <mergeCell ref="AT46:AT47"/>
    <mergeCell ref="AT44:AT45"/>
    <mergeCell ref="AS44:AS45"/>
    <mergeCell ref="AN40:AN41"/>
    <mergeCell ref="AO40:AO41"/>
    <mergeCell ref="AJ43:AN43"/>
    <mergeCell ref="AO44:AO45"/>
    <mergeCell ref="AO46:AO47"/>
    <mergeCell ref="AA40:AC40"/>
    <mergeCell ref="AD40:AF40"/>
    <mergeCell ref="AG40:AI41"/>
    <mergeCell ref="AA43:AC43"/>
    <mergeCell ref="AD43:AF43"/>
    <mergeCell ref="AG43:AI43"/>
    <mergeCell ref="AL40:AL41"/>
    <mergeCell ref="AM40:AM41"/>
    <mergeCell ref="AK40:AK41"/>
    <mergeCell ref="AL38:AL39"/>
    <mergeCell ref="AM38:AM39"/>
    <mergeCell ref="AN38:AN39"/>
    <mergeCell ref="AO38:AO39"/>
    <mergeCell ref="Y38:Y39"/>
    <mergeCell ref="Z38:Z39"/>
    <mergeCell ref="AJ38:AJ39"/>
    <mergeCell ref="AK38:AK39"/>
    <mergeCell ref="AA38:AC38"/>
    <mergeCell ref="AD38:AF39"/>
    <mergeCell ref="AG38:AI38"/>
    <mergeCell ref="Y36:Y37"/>
    <mergeCell ref="Z36:Z37"/>
    <mergeCell ref="AJ36:AJ37"/>
    <mergeCell ref="AK36:AK37"/>
    <mergeCell ref="AA36:AC37"/>
    <mergeCell ref="AD36:AF36"/>
    <mergeCell ref="AG36:AI36"/>
    <mergeCell ref="AA35:AC35"/>
    <mergeCell ref="AD35:AF35"/>
    <mergeCell ref="AG35:AI35"/>
    <mergeCell ref="AN32:AN33"/>
    <mergeCell ref="AJ35:AN35"/>
    <mergeCell ref="AL32:AL33"/>
    <mergeCell ref="AM32:AM33"/>
    <mergeCell ref="AT32:AT33"/>
    <mergeCell ref="AU40:AU41"/>
    <mergeCell ref="AR40:AR41"/>
    <mergeCell ref="AS40:AS41"/>
    <mergeCell ref="AU32:AU33"/>
    <mergeCell ref="AR32:AR33"/>
    <mergeCell ref="AS32:AS33"/>
    <mergeCell ref="AT40:AT41"/>
    <mergeCell ref="AS38:AS39"/>
    <mergeCell ref="AP35:AQ35"/>
    <mergeCell ref="AU36:AU37"/>
    <mergeCell ref="AT38:AT39"/>
    <mergeCell ref="AU38:AU39"/>
    <mergeCell ref="AT36:AT37"/>
    <mergeCell ref="AS36:AS37"/>
    <mergeCell ref="AL36:AL37"/>
    <mergeCell ref="AM36:AM37"/>
    <mergeCell ref="AL30:AL31"/>
    <mergeCell ref="Y32:Y33"/>
    <mergeCell ref="Z32:Z33"/>
    <mergeCell ref="AJ32:AJ33"/>
    <mergeCell ref="AK32:AK33"/>
    <mergeCell ref="AA32:AC32"/>
    <mergeCell ref="AD32:AF32"/>
    <mergeCell ref="AG32:AI33"/>
    <mergeCell ref="AO32:AO33"/>
    <mergeCell ref="AN36:AN37"/>
    <mergeCell ref="AO36:AO37"/>
    <mergeCell ref="Y30:Y31"/>
    <mergeCell ref="Z30:Z31"/>
    <mergeCell ref="AJ30:AJ31"/>
    <mergeCell ref="AK30:AK31"/>
    <mergeCell ref="AD30:AF31"/>
    <mergeCell ref="AG30:AI30"/>
    <mergeCell ref="AM30:AM31"/>
    <mergeCell ref="AN30:AN31"/>
    <mergeCell ref="AO30:AO31"/>
    <mergeCell ref="AA30:AC30"/>
    <mergeCell ref="Y28:Y29"/>
    <mergeCell ref="Z28:Z29"/>
    <mergeCell ref="AJ28:AJ29"/>
    <mergeCell ref="AK28:AK29"/>
    <mergeCell ref="AA28:AC29"/>
    <mergeCell ref="AD28:AF28"/>
    <mergeCell ref="AG28:AI28"/>
    <mergeCell ref="AA27:AC27"/>
    <mergeCell ref="AD27:AF27"/>
    <mergeCell ref="AG27:AI27"/>
    <mergeCell ref="AN24:AN25"/>
    <mergeCell ref="AJ27:AN27"/>
    <mergeCell ref="AT30:AT31"/>
    <mergeCell ref="AU30:AU31"/>
    <mergeCell ref="AL24:AL25"/>
    <mergeCell ref="AM24:AM25"/>
    <mergeCell ref="AS30:AS31"/>
    <mergeCell ref="AP27:AQ27"/>
    <mergeCell ref="AU28:AU29"/>
    <mergeCell ref="AT24:AT25"/>
    <mergeCell ref="AU24:AU25"/>
    <mergeCell ref="AR24:AR25"/>
    <mergeCell ref="AL28:AL29"/>
    <mergeCell ref="AM28:AM29"/>
    <mergeCell ref="AL22:AL23"/>
    <mergeCell ref="Y24:Y25"/>
    <mergeCell ref="Z24:Z25"/>
    <mergeCell ref="AJ24:AJ25"/>
    <mergeCell ref="AK24:AK25"/>
    <mergeCell ref="AA24:AC24"/>
    <mergeCell ref="AD24:AF24"/>
    <mergeCell ref="AG24:AI25"/>
    <mergeCell ref="AT28:AT29"/>
    <mergeCell ref="AS28:AS29"/>
    <mergeCell ref="AO24:AO25"/>
    <mergeCell ref="AN28:AN29"/>
    <mergeCell ref="AO28:AO29"/>
    <mergeCell ref="AS24:AS25"/>
    <mergeCell ref="AO22:AO23"/>
    <mergeCell ref="AA22:AC22"/>
    <mergeCell ref="Y22:Y23"/>
    <mergeCell ref="Z22:Z23"/>
    <mergeCell ref="AJ22:AJ23"/>
    <mergeCell ref="AK22:AK23"/>
    <mergeCell ref="AD22:AF23"/>
    <mergeCell ref="AG22:AI22"/>
    <mergeCell ref="Y20:Y21"/>
    <mergeCell ref="Z20:Z21"/>
    <mergeCell ref="AJ20:AJ21"/>
    <mergeCell ref="AK20:AK21"/>
    <mergeCell ref="AA20:AC21"/>
    <mergeCell ref="AD20:AF20"/>
    <mergeCell ref="AG20:AI20"/>
    <mergeCell ref="AA19:AC19"/>
    <mergeCell ref="AD19:AF19"/>
    <mergeCell ref="AG19:AI19"/>
    <mergeCell ref="AN16:AN17"/>
    <mergeCell ref="AJ19:AN19"/>
    <mergeCell ref="AT22:AT23"/>
    <mergeCell ref="AU22:AU23"/>
    <mergeCell ref="AL16:AL17"/>
    <mergeCell ref="AM16:AM17"/>
    <mergeCell ref="AS22:AS23"/>
    <mergeCell ref="AU20:AU21"/>
    <mergeCell ref="AT16:AT17"/>
    <mergeCell ref="AU16:AU17"/>
    <mergeCell ref="AM22:AM23"/>
    <mergeCell ref="AN22:AN23"/>
    <mergeCell ref="AO12:AO13"/>
    <mergeCell ref="AL20:AL21"/>
    <mergeCell ref="AM20:AM21"/>
    <mergeCell ref="AL14:AL15"/>
    <mergeCell ref="AL12:AL13"/>
    <mergeCell ref="AM12:AM13"/>
    <mergeCell ref="AM14:AM15"/>
    <mergeCell ref="AN14:AN15"/>
    <mergeCell ref="AO14:AO15"/>
    <mergeCell ref="Y16:Y17"/>
    <mergeCell ref="Z16:Z17"/>
    <mergeCell ref="AJ16:AJ17"/>
    <mergeCell ref="AK16:AK17"/>
    <mergeCell ref="AA16:AC16"/>
    <mergeCell ref="AD16:AF16"/>
    <mergeCell ref="AG16:AI17"/>
    <mergeCell ref="AT20:AT21"/>
    <mergeCell ref="AS20:AS21"/>
    <mergeCell ref="AO16:AO17"/>
    <mergeCell ref="AN20:AN21"/>
    <mergeCell ref="AO20:AO21"/>
    <mergeCell ref="AR16:AR17"/>
    <mergeCell ref="AS16:AS17"/>
    <mergeCell ref="AP19:AQ19"/>
    <mergeCell ref="Y14:Y15"/>
    <mergeCell ref="Z14:Z15"/>
    <mergeCell ref="AJ14:AJ15"/>
    <mergeCell ref="AK14:AK15"/>
    <mergeCell ref="AA14:AC14"/>
    <mergeCell ref="AD14:AF15"/>
    <mergeCell ref="AG14:AI14"/>
    <mergeCell ref="AJ12:AJ13"/>
    <mergeCell ref="AK12:AK13"/>
    <mergeCell ref="AA12:AC13"/>
    <mergeCell ref="AD12:AF12"/>
    <mergeCell ref="AG12:AI12"/>
    <mergeCell ref="AD8:AF8"/>
    <mergeCell ref="AG8:AI9"/>
    <mergeCell ref="AT14:AT15"/>
    <mergeCell ref="AU14:AU15"/>
    <mergeCell ref="AL8:AL9"/>
    <mergeCell ref="AM8:AM9"/>
    <mergeCell ref="AR14:AR15"/>
    <mergeCell ref="AS14:AS15"/>
    <mergeCell ref="AT12:AT13"/>
    <mergeCell ref="AS12:AS13"/>
    <mergeCell ref="AA4:AC5"/>
    <mergeCell ref="AD4:AF4"/>
    <mergeCell ref="AG4:AI4"/>
    <mergeCell ref="AL4:AL5"/>
    <mergeCell ref="AM4:AM5"/>
    <mergeCell ref="AP11:AQ11"/>
    <mergeCell ref="AA11:AC11"/>
    <mergeCell ref="AD11:AF11"/>
    <mergeCell ref="AA6:AC6"/>
    <mergeCell ref="AD6:AF7"/>
    <mergeCell ref="AG6:AI6"/>
    <mergeCell ref="AG11:AI11"/>
    <mergeCell ref="AN8:AN9"/>
    <mergeCell ref="AO8:AO9"/>
    <mergeCell ref="AU12:AU13"/>
    <mergeCell ref="L72:L73"/>
    <mergeCell ref="M72:M73"/>
    <mergeCell ref="C72:E72"/>
    <mergeCell ref="F72:H72"/>
    <mergeCell ref="I72:K73"/>
    <mergeCell ref="AR12:AR13"/>
    <mergeCell ref="AN12:AN13"/>
    <mergeCell ref="Y12:Y13"/>
    <mergeCell ref="Z12:Z13"/>
    <mergeCell ref="AK6:AK7"/>
    <mergeCell ref="AJ11:AN11"/>
    <mergeCell ref="A72:A73"/>
    <mergeCell ref="B72:B73"/>
    <mergeCell ref="A70:A71"/>
    <mergeCell ref="Y8:Y9"/>
    <mergeCell ref="Z8:Z9"/>
    <mergeCell ref="AJ8:AJ9"/>
    <mergeCell ref="AK8:AK9"/>
    <mergeCell ref="AA8:AC8"/>
    <mergeCell ref="AL6:AL7"/>
    <mergeCell ref="AM6:AM7"/>
    <mergeCell ref="AN6:AN7"/>
    <mergeCell ref="Y4:Y5"/>
    <mergeCell ref="Z4:Z5"/>
    <mergeCell ref="AJ4:AJ5"/>
    <mergeCell ref="AK4:AK5"/>
    <mergeCell ref="Y6:Y7"/>
    <mergeCell ref="Z6:Z7"/>
    <mergeCell ref="AJ6:AJ7"/>
    <mergeCell ref="AP3:AQ3"/>
    <mergeCell ref="AA3:AC3"/>
    <mergeCell ref="AD3:AF3"/>
    <mergeCell ref="AG3:AI3"/>
    <mergeCell ref="AJ3:AN3"/>
    <mergeCell ref="AU6:AU7"/>
    <mergeCell ref="N72:N73"/>
    <mergeCell ref="O72:O73"/>
    <mergeCell ref="AS6:AS7"/>
    <mergeCell ref="AU8:AU9"/>
    <mergeCell ref="T72:T73"/>
    <mergeCell ref="AS8:AS9"/>
    <mergeCell ref="P72:P73"/>
    <mergeCell ref="Q72:Q73"/>
    <mergeCell ref="AO6:AO7"/>
    <mergeCell ref="AU4:AU5"/>
    <mergeCell ref="N70:N71"/>
    <mergeCell ref="O70:O71"/>
    <mergeCell ref="P70:P71"/>
    <mergeCell ref="Q70:Q71"/>
    <mergeCell ref="T70:T71"/>
    <mergeCell ref="N68:N69"/>
    <mergeCell ref="O68:O69"/>
    <mergeCell ref="AD51:AF51"/>
    <mergeCell ref="AG51:AI51"/>
    <mergeCell ref="B70:B71"/>
    <mergeCell ref="L70:L71"/>
    <mergeCell ref="M70:M71"/>
    <mergeCell ref="C70:E70"/>
    <mergeCell ref="F70:H71"/>
    <mergeCell ref="I70:K70"/>
    <mergeCell ref="AT4:AT5"/>
    <mergeCell ref="P68:P69"/>
    <mergeCell ref="Q68:Q69"/>
    <mergeCell ref="T68:T69"/>
    <mergeCell ref="AS4:AS5"/>
    <mergeCell ref="AA51:AC51"/>
    <mergeCell ref="AT8:AT9"/>
    <mergeCell ref="AT6:AT7"/>
    <mergeCell ref="AN4:AN5"/>
    <mergeCell ref="AO4:AO5"/>
    <mergeCell ref="R67:S67"/>
    <mergeCell ref="C67:E67"/>
    <mergeCell ref="F67:H67"/>
    <mergeCell ref="I67:K67"/>
    <mergeCell ref="Q4:Q5"/>
    <mergeCell ref="A68:A69"/>
    <mergeCell ref="B68:B69"/>
    <mergeCell ref="L67:P67"/>
    <mergeCell ref="R27:S27"/>
    <mergeCell ref="C27:E27"/>
    <mergeCell ref="F27:H27"/>
    <mergeCell ref="I27:K27"/>
    <mergeCell ref="C68:E69"/>
    <mergeCell ref="T36:T37"/>
    <mergeCell ref="C36:E37"/>
    <mergeCell ref="F36:H36"/>
    <mergeCell ref="I36:K36"/>
    <mergeCell ref="F68:H68"/>
    <mergeCell ref="I68:K68"/>
    <mergeCell ref="L68:L69"/>
    <mergeCell ref="M68:M69"/>
    <mergeCell ref="C43:E43"/>
    <mergeCell ref="N32:N33"/>
    <mergeCell ref="C32:E32"/>
    <mergeCell ref="O36:O37"/>
    <mergeCell ref="P36:P37"/>
    <mergeCell ref="I35:K35"/>
    <mergeCell ref="L35:P35"/>
    <mergeCell ref="F43:H43"/>
    <mergeCell ref="I43:K43"/>
    <mergeCell ref="C35:E35"/>
    <mergeCell ref="F35:H35"/>
    <mergeCell ref="R35:S35"/>
    <mergeCell ref="L43:P43"/>
    <mergeCell ref="N38:N39"/>
    <mergeCell ref="O40:O41"/>
    <mergeCell ref="P40:P41"/>
    <mergeCell ref="Q40:Q41"/>
    <mergeCell ref="O38:O39"/>
    <mergeCell ref="Q36:Q37"/>
    <mergeCell ref="A32:A33"/>
    <mergeCell ref="B32:B33"/>
    <mergeCell ref="L32:L33"/>
    <mergeCell ref="M32:M33"/>
    <mergeCell ref="F32:H32"/>
    <mergeCell ref="I32:K33"/>
    <mergeCell ref="A22:A23"/>
    <mergeCell ref="B22:B23"/>
    <mergeCell ref="L22:L23"/>
    <mergeCell ref="M22:M23"/>
    <mergeCell ref="A12:A13"/>
    <mergeCell ref="B12:B13"/>
    <mergeCell ref="L12:L13"/>
    <mergeCell ref="M12:M13"/>
    <mergeCell ref="I12:K12"/>
    <mergeCell ref="A6:A7"/>
    <mergeCell ref="B6:B7"/>
    <mergeCell ref="M6:M7"/>
    <mergeCell ref="N6:N7"/>
    <mergeCell ref="L6:L7"/>
    <mergeCell ref="I6:K6"/>
    <mergeCell ref="A14:A15"/>
    <mergeCell ref="B14:B15"/>
    <mergeCell ref="T4:T5"/>
    <mergeCell ref="C4:E5"/>
    <mergeCell ref="F4:H4"/>
    <mergeCell ref="I4:K4"/>
    <mergeCell ref="N4:N5"/>
    <mergeCell ref="T8:T9"/>
    <mergeCell ref="A4:A5"/>
    <mergeCell ref="B4:B5"/>
    <mergeCell ref="A16:A17"/>
    <mergeCell ref="B16:B17"/>
    <mergeCell ref="M16:M17"/>
    <mergeCell ref="N16:N17"/>
    <mergeCell ref="L16:L17"/>
    <mergeCell ref="C16:E16"/>
    <mergeCell ref="F16:H16"/>
    <mergeCell ref="I16:K17"/>
    <mergeCell ref="R19:S19"/>
    <mergeCell ref="O16:O17"/>
    <mergeCell ref="P16:P17"/>
    <mergeCell ref="Q16:Q17"/>
    <mergeCell ref="O20:O21"/>
    <mergeCell ref="P20:P21"/>
    <mergeCell ref="Q20:Q21"/>
    <mergeCell ref="L19:P19"/>
    <mergeCell ref="A20:A21"/>
    <mergeCell ref="B20:B21"/>
    <mergeCell ref="M20:M21"/>
    <mergeCell ref="N20:N21"/>
    <mergeCell ref="L20:L21"/>
    <mergeCell ref="O24:O25"/>
    <mergeCell ref="P24:P25"/>
    <mergeCell ref="Q24:Q25"/>
    <mergeCell ref="A24:A25"/>
    <mergeCell ref="B24:B25"/>
    <mergeCell ref="M24:M25"/>
    <mergeCell ref="N24:N25"/>
    <mergeCell ref="L24:L25"/>
    <mergeCell ref="A28:A29"/>
    <mergeCell ref="B28:B29"/>
    <mergeCell ref="M28:M29"/>
    <mergeCell ref="N28:N29"/>
    <mergeCell ref="L28:L29"/>
    <mergeCell ref="A30:A31"/>
    <mergeCell ref="B30:B31"/>
    <mergeCell ref="M30:M31"/>
    <mergeCell ref="N30:N31"/>
    <mergeCell ref="C30:E30"/>
    <mergeCell ref="F30:H31"/>
    <mergeCell ref="L30:L31"/>
    <mergeCell ref="I30:K30"/>
    <mergeCell ref="U30:U31"/>
    <mergeCell ref="U32:U33"/>
    <mergeCell ref="O30:O31"/>
    <mergeCell ref="P30:P31"/>
    <mergeCell ref="Q30:Q31"/>
    <mergeCell ref="T30:T31"/>
    <mergeCell ref="O32:O33"/>
    <mergeCell ref="P32:P33"/>
    <mergeCell ref="T32:T33"/>
    <mergeCell ref="Q32:Q33"/>
    <mergeCell ref="A36:A37"/>
    <mergeCell ref="B36:B37"/>
    <mergeCell ref="M36:M37"/>
    <mergeCell ref="N36:N37"/>
    <mergeCell ref="L36:L37"/>
    <mergeCell ref="A38:A39"/>
    <mergeCell ref="B38:B39"/>
    <mergeCell ref="L38:L39"/>
    <mergeCell ref="M38:M39"/>
    <mergeCell ref="I38:K38"/>
    <mergeCell ref="C38:E38"/>
    <mergeCell ref="F38:H39"/>
    <mergeCell ref="A40:A41"/>
    <mergeCell ref="B40:B41"/>
    <mergeCell ref="M40:M41"/>
    <mergeCell ref="N40:N41"/>
    <mergeCell ref="L40:L41"/>
    <mergeCell ref="C40:E40"/>
    <mergeCell ref="F40:H40"/>
    <mergeCell ref="I40:K41"/>
    <mergeCell ref="A44:A45"/>
    <mergeCell ref="B44:B45"/>
    <mergeCell ref="M44:M45"/>
    <mergeCell ref="N44:N45"/>
    <mergeCell ref="L44:L45"/>
    <mergeCell ref="C44:E45"/>
    <mergeCell ref="F44:H44"/>
    <mergeCell ref="I44:K44"/>
    <mergeCell ref="A46:A47"/>
    <mergeCell ref="B46:B47"/>
    <mergeCell ref="M46:M47"/>
    <mergeCell ref="C46:E46"/>
    <mergeCell ref="F46:H47"/>
    <mergeCell ref="T48:T49"/>
    <mergeCell ref="C48:E48"/>
    <mergeCell ref="F48:H48"/>
    <mergeCell ref="T46:T47"/>
    <mergeCell ref="L46:L47"/>
    <mergeCell ref="O48:O49"/>
    <mergeCell ref="P48:P49"/>
    <mergeCell ref="N46:N47"/>
    <mergeCell ref="O46:O47"/>
    <mergeCell ref="P46:P47"/>
    <mergeCell ref="A48:A49"/>
    <mergeCell ref="B48:B49"/>
    <mergeCell ref="M48:M49"/>
    <mergeCell ref="N48:N49"/>
    <mergeCell ref="L48:L49"/>
    <mergeCell ref="O4:O5"/>
    <mergeCell ref="P4:P5"/>
    <mergeCell ref="F11:H11"/>
    <mergeCell ref="I11:K11"/>
    <mergeCell ref="O8:O9"/>
    <mergeCell ref="M4:M5"/>
    <mergeCell ref="L4:L5"/>
    <mergeCell ref="P8:P9"/>
    <mergeCell ref="L3:P3"/>
    <mergeCell ref="R3:S3"/>
    <mergeCell ref="C3:E3"/>
    <mergeCell ref="F3:H3"/>
    <mergeCell ref="I3:K3"/>
    <mergeCell ref="T6:T7"/>
    <mergeCell ref="C6:E6"/>
    <mergeCell ref="F6:H7"/>
    <mergeCell ref="P6:P7"/>
    <mergeCell ref="Q6:Q7"/>
    <mergeCell ref="O6:O7"/>
    <mergeCell ref="A8:A9"/>
    <mergeCell ref="B8:B9"/>
    <mergeCell ref="M8:M9"/>
    <mergeCell ref="N8:N9"/>
    <mergeCell ref="L8:L9"/>
    <mergeCell ref="Q8:Q9"/>
    <mergeCell ref="T12:T13"/>
    <mergeCell ref="C12:E13"/>
    <mergeCell ref="F12:H12"/>
    <mergeCell ref="C8:E8"/>
    <mergeCell ref="F8:H8"/>
    <mergeCell ref="I8:K9"/>
    <mergeCell ref="L11:P11"/>
    <mergeCell ref="R11:S11"/>
    <mergeCell ref="N12:N13"/>
    <mergeCell ref="T16:T17"/>
    <mergeCell ref="Q14:Q15"/>
    <mergeCell ref="T14:T15"/>
    <mergeCell ref="C11:E11"/>
    <mergeCell ref="L14:L15"/>
    <mergeCell ref="M14:M15"/>
    <mergeCell ref="N14:N15"/>
    <mergeCell ref="O12:O13"/>
    <mergeCell ref="P12:P13"/>
    <mergeCell ref="Q12:Q13"/>
    <mergeCell ref="P14:P15"/>
    <mergeCell ref="C14:E14"/>
    <mergeCell ref="O14:O15"/>
    <mergeCell ref="F14:H15"/>
    <mergeCell ref="I14:K14"/>
    <mergeCell ref="U22:U23"/>
    <mergeCell ref="C19:E19"/>
    <mergeCell ref="F19:H19"/>
    <mergeCell ref="I19:K19"/>
    <mergeCell ref="T20:T21"/>
    <mergeCell ref="C20:E21"/>
    <mergeCell ref="F20:H20"/>
    <mergeCell ref="I20:K20"/>
    <mergeCell ref="N22:N23"/>
    <mergeCell ref="O22:O23"/>
    <mergeCell ref="T22:T23"/>
    <mergeCell ref="C22:E22"/>
    <mergeCell ref="F22:H23"/>
    <mergeCell ref="I22:K22"/>
    <mergeCell ref="P22:P23"/>
    <mergeCell ref="Q22:Q23"/>
    <mergeCell ref="U28:U29"/>
    <mergeCell ref="T24:T25"/>
    <mergeCell ref="C24:E24"/>
    <mergeCell ref="F24:H24"/>
    <mergeCell ref="I24:K25"/>
    <mergeCell ref="U24:U25"/>
    <mergeCell ref="L27:P27"/>
    <mergeCell ref="O28:O29"/>
    <mergeCell ref="P28:P29"/>
    <mergeCell ref="Q28:Q29"/>
    <mergeCell ref="T28:T29"/>
    <mergeCell ref="C28:E29"/>
    <mergeCell ref="F28:H28"/>
    <mergeCell ref="I28:K28"/>
    <mergeCell ref="T38:T39"/>
    <mergeCell ref="P38:P39"/>
    <mergeCell ref="Q38:Q39"/>
    <mergeCell ref="T44:T45"/>
    <mergeCell ref="Q44:Q45"/>
    <mergeCell ref="T40:T41"/>
    <mergeCell ref="P44:P45"/>
    <mergeCell ref="R43:S43"/>
    <mergeCell ref="O44:O45"/>
    <mergeCell ref="I48:K49"/>
    <mergeCell ref="L51:P51"/>
    <mergeCell ref="R51:S51"/>
    <mergeCell ref="Q46:Q47"/>
    <mergeCell ref="I46:K46"/>
    <mergeCell ref="C51:E51"/>
    <mergeCell ref="F51:H51"/>
    <mergeCell ref="I51:K51"/>
    <mergeCell ref="Q48:Q49"/>
    <mergeCell ref="A52:A53"/>
    <mergeCell ref="B52:B53"/>
    <mergeCell ref="L52:L53"/>
    <mergeCell ref="M52:M53"/>
    <mergeCell ref="T52:T53"/>
    <mergeCell ref="C52:E53"/>
    <mergeCell ref="F52:H52"/>
    <mergeCell ref="I52:K52"/>
    <mergeCell ref="N52:N53"/>
    <mergeCell ref="O52:O53"/>
    <mergeCell ref="P52:P53"/>
    <mergeCell ref="Q52:Q53"/>
    <mergeCell ref="A54:A55"/>
    <mergeCell ref="B54:B55"/>
    <mergeCell ref="L54:L55"/>
    <mergeCell ref="M54:M55"/>
    <mergeCell ref="C54:E54"/>
    <mergeCell ref="F54:H55"/>
    <mergeCell ref="I54:K54"/>
    <mergeCell ref="U54:U55"/>
    <mergeCell ref="N54:N55"/>
    <mergeCell ref="O54:O55"/>
    <mergeCell ref="P54:P55"/>
    <mergeCell ref="Q54:Q55"/>
    <mergeCell ref="T54:T55"/>
    <mergeCell ref="A56:A57"/>
    <mergeCell ref="B56:B57"/>
    <mergeCell ref="L56:L57"/>
    <mergeCell ref="M56:M57"/>
    <mergeCell ref="C56:E56"/>
    <mergeCell ref="F56:H56"/>
    <mergeCell ref="I56:K57"/>
    <mergeCell ref="U56:U57"/>
    <mergeCell ref="N56:N57"/>
    <mergeCell ref="O56:O57"/>
    <mergeCell ref="P56:P57"/>
    <mergeCell ref="Q56:Q57"/>
    <mergeCell ref="T56:T57"/>
    <mergeCell ref="Q60:Q61"/>
    <mergeCell ref="T60:T61"/>
    <mergeCell ref="L59:P59"/>
    <mergeCell ref="R59:S59"/>
    <mergeCell ref="M60:M61"/>
    <mergeCell ref="N60:N61"/>
    <mergeCell ref="O60:O61"/>
    <mergeCell ref="P60:P61"/>
    <mergeCell ref="A60:A61"/>
    <mergeCell ref="B60:B61"/>
    <mergeCell ref="L60:L61"/>
    <mergeCell ref="C59:E59"/>
    <mergeCell ref="F59:H59"/>
    <mergeCell ref="C60:E61"/>
    <mergeCell ref="F60:H60"/>
    <mergeCell ref="I60:K60"/>
    <mergeCell ref="A62:A63"/>
    <mergeCell ref="B62:B63"/>
    <mergeCell ref="T64:T65"/>
    <mergeCell ref="Q62:Q63"/>
    <mergeCell ref="T62:T63"/>
    <mergeCell ref="C62:E62"/>
    <mergeCell ref="F62:H63"/>
    <mergeCell ref="L62:L63"/>
    <mergeCell ref="M62:M63"/>
    <mergeCell ref="N62:N63"/>
    <mergeCell ref="A64:A65"/>
    <mergeCell ref="B64:B65"/>
    <mergeCell ref="L64:L65"/>
    <mergeCell ref="M64:M65"/>
    <mergeCell ref="C64:E64"/>
    <mergeCell ref="F64:H64"/>
    <mergeCell ref="I64:K65"/>
    <mergeCell ref="V22:V23"/>
    <mergeCell ref="W22:W23"/>
    <mergeCell ref="I62:K62"/>
    <mergeCell ref="Q64:Q65"/>
    <mergeCell ref="O62:O63"/>
    <mergeCell ref="P62:P63"/>
    <mergeCell ref="N64:N65"/>
    <mergeCell ref="O64:O65"/>
    <mergeCell ref="P64:P65"/>
    <mergeCell ref="I59:K59"/>
    <mergeCell ref="V24:V25"/>
    <mergeCell ref="W24:W25"/>
    <mergeCell ref="V28:V29"/>
    <mergeCell ref="W28:W29"/>
    <mergeCell ref="V30:V31"/>
    <mergeCell ref="W30:W31"/>
    <mergeCell ref="V32:V33"/>
    <mergeCell ref="W32:W33"/>
    <mergeCell ref="V36:V37"/>
    <mergeCell ref="W36:W37"/>
    <mergeCell ref="V38:V39"/>
    <mergeCell ref="W38:W39"/>
    <mergeCell ref="V40:V41"/>
    <mergeCell ref="W40:W41"/>
    <mergeCell ref="V44:V45"/>
    <mergeCell ref="W44:W45"/>
    <mergeCell ref="V46:V47"/>
    <mergeCell ref="W46:W47"/>
    <mergeCell ref="V48:V49"/>
    <mergeCell ref="W48:W49"/>
    <mergeCell ref="V52:V53"/>
    <mergeCell ref="W52:W53"/>
    <mergeCell ref="V54:V55"/>
    <mergeCell ref="W54:W55"/>
    <mergeCell ref="V56:V57"/>
    <mergeCell ref="W56:W57"/>
    <mergeCell ref="V64:V65"/>
    <mergeCell ref="W64:W65"/>
    <mergeCell ref="V60:V61"/>
    <mergeCell ref="W60:W61"/>
    <mergeCell ref="V62:V63"/>
    <mergeCell ref="W62:W63"/>
    <mergeCell ref="Y52:Y53"/>
    <mergeCell ref="Z52:Z53"/>
    <mergeCell ref="AA52:AC53"/>
    <mergeCell ref="AD52:AF52"/>
    <mergeCell ref="Y54:Y55"/>
    <mergeCell ref="Z54:Z55"/>
    <mergeCell ref="AA54:AC54"/>
    <mergeCell ref="AD54:AF55"/>
    <mergeCell ref="AR54:AR55"/>
    <mergeCell ref="Y56:Y57"/>
    <mergeCell ref="Z56:Z57"/>
    <mergeCell ref="AA56:AC56"/>
    <mergeCell ref="AD56:AF56"/>
    <mergeCell ref="AG56:AI57"/>
    <mergeCell ref="AJ56:AJ57"/>
    <mergeCell ref="AK56:AK57"/>
    <mergeCell ref="AL56:AL57"/>
    <mergeCell ref="AM56:AM57"/>
    <mergeCell ref="AN56:AN57"/>
    <mergeCell ref="AO56:AO57"/>
    <mergeCell ref="AR56:AR57"/>
    <mergeCell ref="AA59:AC59"/>
    <mergeCell ref="AD59:AF59"/>
    <mergeCell ref="AG59:AI59"/>
    <mergeCell ref="AJ59:AN59"/>
    <mergeCell ref="AP59:AQ59"/>
    <mergeCell ref="Y60:Y61"/>
    <mergeCell ref="Z60:Z61"/>
    <mergeCell ref="AA60:AC61"/>
    <mergeCell ref="AD60:AF60"/>
    <mergeCell ref="AG60:AI60"/>
    <mergeCell ref="AJ60:AJ61"/>
    <mergeCell ref="AK60:AK61"/>
    <mergeCell ref="AL60:AL61"/>
    <mergeCell ref="AL62:AL63"/>
    <mergeCell ref="AG62:AI62"/>
    <mergeCell ref="AJ62:AJ63"/>
    <mergeCell ref="AK62:AK63"/>
    <mergeCell ref="Y62:Y63"/>
    <mergeCell ref="Z62:Z63"/>
    <mergeCell ref="AA62:AC62"/>
    <mergeCell ref="AD62:AF63"/>
    <mergeCell ref="AN60:AN61"/>
    <mergeCell ref="AO60:AO61"/>
    <mergeCell ref="AR60:AR61"/>
    <mergeCell ref="AM64:AM65"/>
    <mergeCell ref="AR64:AR65"/>
    <mergeCell ref="AO62:AO63"/>
    <mergeCell ref="AM62:AM63"/>
    <mergeCell ref="AN62:AN63"/>
    <mergeCell ref="AM60:AM61"/>
    <mergeCell ref="AG64:AI65"/>
    <mergeCell ref="AJ64:AJ65"/>
    <mergeCell ref="AK64:AK65"/>
    <mergeCell ref="AL64:AL65"/>
    <mergeCell ref="Y64:Y65"/>
    <mergeCell ref="Z64:Z65"/>
    <mergeCell ref="AA64:AC64"/>
    <mergeCell ref="AD64:AF64"/>
    <mergeCell ref="AS60:AS61"/>
    <mergeCell ref="AS62:AS63"/>
    <mergeCell ref="AS64:AS65"/>
    <mergeCell ref="AR62:AR63"/>
    <mergeCell ref="AT64:AT65"/>
    <mergeCell ref="AU64:AU65"/>
    <mergeCell ref="AM68:AM69"/>
    <mergeCell ref="AN68:AN69"/>
    <mergeCell ref="AO68:AO69"/>
    <mergeCell ref="AR68:AR69"/>
    <mergeCell ref="AS68:AS69"/>
    <mergeCell ref="AT68:AT69"/>
    <mergeCell ref="AU68:AU69"/>
    <mergeCell ref="AN64:AN65"/>
    <mergeCell ref="AL68:AL69"/>
    <mergeCell ref="AR30:AR31"/>
    <mergeCell ref="AR28:AR29"/>
    <mergeCell ref="AR20:AR21"/>
    <mergeCell ref="AR22:AR23"/>
    <mergeCell ref="AR46:AR47"/>
    <mergeCell ref="AR44:AR45"/>
    <mergeCell ref="AR38:AR39"/>
    <mergeCell ref="AR36:AR37"/>
    <mergeCell ref="AO64:AO65"/>
    <mergeCell ref="U72:U73"/>
    <mergeCell ref="AR4:AR5"/>
    <mergeCell ref="AR6:AR7"/>
    <mergeCell ref="AR8:AR9"/>
    <mergeCell ref="AG67:AI67"/>
    <mergeCell ref="AJ67:AN67"/>
    <mergeCell ref="AP67:AQ67"/>
    <mergeCell ref="AG68:AI68"/>
    <mergeCell ref="AJ68:AJ69"/>
    <mergeCell ref="AK68:AK69"/>
    <mergeCell ref="U68:U69"/>
    <mergeCell ref="V68:V69"/>
    <mergeCell ref="W68:W69"/>
    <mergeCell ref="U70:U71"/>
    <mergeCell ref="V70:V71"/>
    <mergeCell ref="W70:W71"/>
    <mergeCell ref="V72:V73"/>
    <mergeCell ref="W72:W73"/>
    <mergeCell ref="AA67:AC67"/>
    <mergeCell ref="AD67:AF67"/>
    <mergeCell ref="Y68:Y69"/>
    <mergeCell ref="Z68:Z69"/>
    <mergeCell ref="AA68:AC69"/>
    <mergeCell ref="AD68:AF68"/>
    <mergeCell ref="Y70:Y71"/>
    <mergeCell ref="Z70:Z71"/>
    <mergeCell ref="AA70:AC70"/>
    <mergeCell ref="AD70:AF71"/>
    <mergeCell ref="AG70:AI70"/>
    <mergeCell ref="AJ70:AJ71"/>
    <mergeCell ref="AK70:AK71"/>
    <mergeCell ref="AL70:AL71"/>
    <mergeCell ref="AM70:AM71"/>
    <mergeCell ref="AN70:AN71"/>
    <mergeCell ref="AO70:AO71"/>
    <mergeCell ref="AR70:AR71"/>
    <mergeCell ref="AS70:AS71"/>
    <mergeCell ref="AT70:AT71"/>
    <mergeCell ref="AU70:AU71"/>
    <mergeCell ref="Y72:Y73"/>
    <mergeCell ref="Z72:Z73"/>
    <mergeCell ref="AA72:AC72"/>
    <mergeCell ref="AD72:AF72"/>
    <mergeCell ref="AG72:AI73"/>
    <mergeCell ref="AJ72:AJ73"/>
    <mergeCell ref="AK72:AK73"/>
    <mergeCell ref="AL72:AL73"/>
    <mergeCell ref="AM72:AM73"/>
    <mergeCell ref="AT72:AT73"/>
    <mergeCell ref="AU72:AU73"/>
    <mergeCell ref="AN72:AN73"/>
    <mergeCell ref="AO72:AO73"/>
    <mergeCell ref="AR72:AR73"/>
    <mergeCell ref="AS72:AS73"/>
    <mergeCell ref="U20:U21"/>
    <mergeCell ref="V16:V17"/>
    <mergeCell ref="U16:U17"/>
    <mergeCell ref="W14:W15"/>
    <mergeCell ref="V14:V15"/>
    <mergeCell ref="U14:U15"/>
    <mergeCell ref="W16:W17"/>
    <mergeCell ref="V20:V21"/>
    <mergeCell ref="W20:W21"/>
    <mergeCell ref="W12:W13"/>
    <mergeCell ref="V12:V13"/>
    <mergeCell ref="U12:U13"/>
    <mergeCell ref="W8:W9"/>
    <mergeCell ref="V8:V9"/>
    <mergeCell ref="U8:U9"/>
    <mergeCell ref="W6:W7"/>
    <mergeCell ref="V6:V7"/>
    <mergeCell ref="U6:U7"/>
    <mergeCell ref="W4:W5"/>
    <mergeCell ref="V4:V5"/>
    <mergeCell ref="U4:U5"/>
  </mergeCells>
  <conditionalFormatting sqref="F69 H69:I69 K69 I71 K71 AD5 AF5:AG5 AI5 AG7 AI7 AD13 AF13:AG13 AI13 AG15 AI15 AI61 AF69 AI39 AI37 AF37 AI71 AI69 AF45 AI47 AI45 AF53 AI55 AI53 F61 H61:I61 K61 I63 K63 F5 H5:I5 K5 I7 K7 AI63 AF29 AI31 AI29 F13 H13:I13 K13 I15 K15 F21 H21:I21 K21 I23 K23 F29 H29:I29 K29 I31 K31 F37 H37:I37 K37 I39 K39 F45 H45:I45 K45 I47 K47 F53 H53:I53 K53 I55 K55 AF61 AD21 AF21:AG21 AI21 AG23 AI23 W4:W9 W12:W17 W20:W25 W28:W33 W36:W41 W44:W49 W52:W57 W60:W65 W68:W73 AU60:AU65 AU52:AU57 AU44:AU49 AU36:AU41 AU28:AU33 AU20:AU25 AU12:AU17 AU4:AU9 AU68:AU73">
    <cfRule type="cellIs" priority="1" dxfId="0" operator="equal" stopIfTrue="1">
      <formula>""</formula>
    </cfRule>
  </conditionalFormatting>
  <conditionalFormatting sqref="AD61 AG61 AG63 AD69 AG69 AG71 AD53 AG53 AG55 AD45 AG45 AG47 AD37 AG37 AG39 AD29 AG29 AG31">
    <cfRule type="cellIs" priority="2" dxfId="0" operator="equal" stopIfTrue="1">
      <formula>""</formula>
    </cfRule>
  </conditionalFormatting>
  <printOptions horizontalCentered="1"/>
  <pageMargins left="0.21" right="0.19" top="0.2" bottom="0.11811023622047245" header="0.14" footer="0.13"/>
  <pageSetup blackAndWhite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N33"/>
  <sheetViews>
    <sheetView showGridLines="0" tabSelected="1" view="pageBreakPreview" zoomScale="120" zoomScaleNormal="85" zoomScaleSheetLayoutView="120" workbookViewId="0" topLeftCell="A1">
      <selection activeCell="CQ29" sqref="CQ29:CR29"/>
    </sheetView>
  </sheetViews>
  <sheetFormatPr defaultColWidth="9.00390625" defaultRowHeight="15" customHeight="1" outlineLevelRow="1"/>
  <cols>
    <col min="1" max="33" width="2.125" style="0" customWidth="1"/>
    <col min="34" max="34" width="2.125" style="1" customWidth="1"/>
    <col min="35" max="38" width="2.125" style="0" customWidth="1"/>
    <col min="39" max="39" width="2.125" style="1" customWidth="1"/>
    <col min="40" max="16384" width="2.125" style="0" customWidth="1"/>
  </cols>
  <sheetData>
    <row r="1" spans="5:89" s="22" customFormat="1" ht="21">
      <c r="E1" s="22" t="str">
        <f>'参加チーム名'!C1</f>
        <v>ゴジラカップ２００５inすかがわ</v>
      </c>
      <c r="F1" s="23"/>
      <c r="G1" s="23"/>
      <c r="H1" s="23"/>
      <c r="J1" s="23"/>
      <c r="AH1" s="52"/>
      <c r="AM1" s="52"/>
      <c r="AS1" s="51"/>
      <c r="AU1" s="258">
        <f>'参加チーム名'!G1</f>
        <v>38514</v>
      </c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4" t="str">
        <f>'参加チーム名'!H1</f>
        <v>須賀川アリーナ</v>
      </c>
      <c r="BI1" s="24"/>
      <c r="BJ1" s="25"/>
      <c r="BK1" s="25"/>
      <c r="BL1" s="25"/>
      <c r="CE1" s="26"/>
      <c r="CF1" s="27"/>
      <c r="CG1" s="27"/>
      <c r="CJ1" s="28"/>
      <c r="CK1" s="28"/>
    </row>
    <row r="2" spans="2:76" s="31" customFormat="1" ht="13.5" customHeight="1">
      <c r="B2" s="29"/>
      <c r="D2" s="29"/>
      <c r="E2" s="30"/>
      <c r="F2" s="30"/>
      <c r="G2" s="30"/>
      <c r="H2" s="30"/>
      <c r="I2" s="30"/>
      <c r="J2" s="30"/>
      <c r="AH2" s="53"/>
      <c r="AJ2" s="29"/>
      <c r="AL2" s="29"/>
      <c r="AM2" s="53"/>
      <c r="AU2" s="32"/>
      <c r="AV2" s="32"/>
      <c r="BO2" s="33"/>
      <c r="BP2" s="34"/>
      <c r="BQ2" s="34"/>
      <c r="BT2" s="29"/>
      <c r="BU2" s="29"/>
      <c r="BW2" s="35"/>
      <c r="BX2" s="35"/>
    </row>
    <row r="3" spans="2:78" ht="19.5" thickBot="1">
      <c r="B3" s="36"/>
      <c r="D3" s="36"/>
      <c r="E3" s="25" t="str">
        <f>IF(AW5="","☆決勝トーナメント組み合わせ","☆決勝トーナメント試合結果")</f>
        <v>☆決勝トーナメント試合結果</v>
      </c>
      <c r="F3" s="37"/>
      <c r="G3" s="37"/>
      <c r="H3" s="37"/>
      <c r="I3" s="37"/>
      <c r="J3" s="37"/>
      <c r="Y3" s="18"/>
      <c r="AJ3" s="36"/>
      <c r="AL3" s="36"/>
      <c r="AS3" s="76"/>
      <c r="AT3" s="76"/>
      <c r="AU3" s="18"/>
      <c r="AV3" s="18"/>
      <c r="BE3" s="1"/>
      <c r="BO3" s="17"/>
      <c r="BP3" s="38"/>
      <c r="BQ3" s="38"/>
      <c r="BT3" s="36"/>
      <c r="BU3" s="36"/>
      <c r="BW3" s="39"/>
      <c r="BX3" s="39"/>
      <c r="BZ3" s="25" t="str">
        <f>IF(CS7="","☆チャレンジトーナメント組み合わせ","☆チャレンジトーナメント試合結果")</f>
        <v>☆チャレンジトーナメント組み合わせ</v>
      </c>
    </row>
    <row r="4" spans="5:76" ht="15" customHeight="1" thickTop="1">
      <c r="E4" s="37"/>
      <c r="F4" s="37"/>
      <c r="G4" s="37"/>
      <c r="H4" s="37"/>
      <c r="I4" s="37"/>
      <c r="J4" s="37"/>
      <c r="V4" s="18"/>
      <c r="W4" s="18"/>
      <c r="Y4" s="18"/>
      <c r="AS4" s="76"/>
      <c r="AT4" s="76"/>
      <c r="AU4" s="18"/>
      <c r="AV4" s="61"/>
      <c r="AW4" s="62"/>
      <c r="AX4" s="62"/>
      <c r="AY4" s="62"/>
      <c r="AZ4" s="62"/>
      <c r="BA4" s="62"/>
      <c r="BB4" s="62"/>
      <c r="BC4" s="62"/>
      <c r="BD4" s="62"/>
      <c r="BE4" s="63"/>
      <c r="BF4" s="62"/>
      <c r="BG4" s="62"/>
      <c r="BH4" s="62"/>
      <c r="BI4" s="62"/>
      <c r="BJ4" s="62"/>
      <c r="BK4" s="62"/>
      <c r="BL4" s="62"/>
      <c r="BM4" s="64"/>
      <c r="BO4" s="17"/>
      <c r="BP4" s="38"/>
      <c r="BQ4" s="38"/>
      <c r="BW4" s="39"/>
      <c r="BX4" s="39"/>
    </row>
    <row r="5" spans="2:76" ht="15" customHeight="1" thickBot="1">
      <c r="B5" s="29"/>
      <c r="D5" s="29"/>
      <c r="F5" s="37"/>
      <c r="G5" s="37"/>
      <c r="H5" s="37"/>
      <c r="J5" s="37"/>
      <c r="W5" s="18"/>
      <c r="X5" s="18"/>
      <c r="Y5" s="18"/>
      <c r="Z5" s="18"/>
      <c r="AA5" s="18"/>
      <c r="AJ5" s="29"/>
      <c r="AL5" s="29"/>
      <c r="AS5" s="76"/>
      <c r="AT5" s="76"/>
      <c r="AU5" s="18"/>
      <c r="AV5" s="65"/>
      <c r="AW5" s="60">
        <v>25</v>
      </c>
      <c r="AX5" s="57" t="s">
        <v>14</v>
      </c>
      <c r="AY5" s="56"/>
      <c r="AZ5" s="75"/>
      <c r="BA5" s="58"/>
      <c r="BB5" s="58" t="s">
        <v>316</v>
      </c>
      <c r="BC5" s="58"/>
      <c r="BD5" s="58"/>
      <c r="BE5" s="58"/>
      <c r="BF5" s="58"/>
      <c r="BG5" s="58"/>
      <c r="BH5" s="58"/>
      <c r="BI5" s="55"/>
      <c r="BJ5" s="55"/>
      <c r="BK5" s="18"/>
      <c r="BL5" s="18"/>
      <c r="BM5" s="66"/>
      <c r="BN5" s="18"/>
      <c r="BO5" s="17"/>
      <c r="BP5" s="38"/>
      <c r="BQ5" s="38"/>
      <c r="BT5" s="29"/>
      <c r="BU5" s="29"/>
      <c r="BW5" s="40"/>
      <c r="BX5" s="40"/>
    </row>
    <row r="6" spans="5:118" ht="15" customHeight="1" thickTop="1">
      <c r="E6" s="37"/>
      <c r="F6" s="37"/>
      <c r="G6" s="37"/>
      <c r="H6" s="37"/>
      <c r="I6" s="37"/>
      <c r="J6" s="37"/>
      <c r="AU6" s="18"/>
      <c r="AV6" s="65"/>
      <c r="AW6" s="60">
        <v>17</v>
      </c>
      <c r="AX6" s="57" t="s">
        <v>9</v>
      </c>
      <c r="AY6" s="59"/>
      <c r="AZ6" s="57"/>
      <c r="BA6" s="58"/>
      <c r="BB6" s="58" t="s">
        <v>317</v>
      </c>
      <c r="BC6" s="58"/>
      <c r="BD6" s="58"/>
      <c r="BE6" s="58"/>
      <c r="BF6" s="58"/>
      <c r="BG6" s="58"/>
      <c r="BH6" s="58"/>
      <c r="BI6" s="55"/>
      <c r="BJ6" s="55"/>
      <c r="BK6" s="18"/>
      <c r="BL6" s="18"/>
      <c r="BM6" s="66"/>
      <c r="BN6" s="18"/>
      <c r="BO6" s="41"/>
      <c r="BP6" s="38"/>
      <c r="BQ6" s="38"/>
      <c r="BW6" s="40"/>
      <c r="BX6" s="40"/>
      <c r="CW6" s="61"/>
      <c r="CX6" s="62"/>
      <c r="CY6" s="62"/>
      <c r="CZ6" s="62"/>
      <c r="DA6" s="62"/>
      <c r="DB6" s="62"/>
      <c r="DC6" s="62"/>
      <c r="DD6" s="62"/>
      <c r="DE6" s="62"/>
      <c r="DF6" s="63"/>
      <c r="DG6" s="62"/>
      <c r="DH6" s="62"/>
      <c r="DI6" s="62"/>
      <c r="DJ6" s="62"/>
      <c r="DK6" s="62"/>
      <c r="DL6" s="62"/>
      <c r="DM6" s="62"/>
      <c r="DN6" s="64"/>
    </row>
    <row r="7" spans="5:118" ht="15" customHeight="1">
      <c r="E7" s="37"/>
      <c r="F7" s="37"/>
      <c r="G7" s="37"/>
      <c r="H7" s="37"/>
      <c r="I7" s="37"/>
      <c r="J7" s="37"/>
      <c r="AU7" s="18"/>
      <c r="AV7" s="65"/>
      <c r="AW7" s="60">
        <v>40</v>
      </c>
      <c r="AX7" s="57" t="s">
        <v>50</v>
      </c>
      <c r="AY7" s="59"/>
      <c r="AZ7" s="57"/>
      <c r="BA7" s="58"/>
      <c r="BB7" s="58" t="s">
        <v>318</v>
      </c>
      <c r="BC7" s="58"/>
      <c r="BD7" s="58"/>
      <c r="BE7" s="58"/>
      <c r="BF7" s="58"/>
      <c r="BG7" s="58"/>
      <c r="BH7" s="58"/>
      <c r="BI7" s="55"/>
      <c r="BJ7" s="55"/>
      <c r="BK7" s="18"/>
      <c r="BL7" s="18"/>
      <c r="BM7" s="66"/>
      <c r="BN7" s="18"/>
      <c r="BO7" s="41"/>
      <c r="BP7" s="38"/>
      <c r="BQ7" s="38"/>
      <c r="BW7" s="40"/>
      <c r="BX7" s="40"/>
      <c r="CW7" s="65"/>
      <c r="CX7" s="60">
        <v>30</v>
      </c>
      <c r="CY7" s="57" t="s">
        <v>14</v>
      </c>
      <c r="CZ7" s="56"/>
      <c r="DA7" s="75"/>
      <c r="DB7" s="58"/>
      <c r="DC7" s="58"/>
      <c r="DD7" s="58"/>
      <c r="DE7" s="58"/>
      <c r="DF7" s="168" t="s">
        <v>314</v>
      </c>
      <c r="DG7" s="168"/>
      <c r="DH7" s="168" t="s">
        <v>315</v>
      </c>
      <c r="DI7" s="168"/>
      <c r="DJ7" s="55"/>
      <c r="DK7" s="55"/>
      <c r="DL7" s="18"/>
      <c r="DM7" s="18"/>
      <c r="DN7" s="66"/>
    </row>
    <row r="8" spans="5:118" s="42" customFormat="1" ht="15" customHeight="1">
      <c r="E8" s="43"/>
      <c r="F8" s="43"/>
      <c r="G8" s="43"/>
      <c r="H8" s="43"/>
      <c r="I8" s="43"/>
      <c r="J8" s="43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4"/>
      <c r="AE8" s="44"/>
      <c r="AF8" s="44"/>
      <c r="AG8" s="44"/>
      <c r="AH8" s="49"/>
      <c r="AI8" s="49"/>
      <c r="AJ8" s="145">
        <v>10</v>
      </c>
      <c r="AK8" s="54">
        <v>6</v>
      </c>
      <c r="AL8" s="49"/>
      <c r="AM8" s="49"/>
      <c r="AN8" s="44"/>
      <c r="AO8" s="44"/>
      <c r="AP8" s="44"/>
      <c r="AQ8" s="44"/>
      <c r="AR8" s="49"/>
      <c r="AS8" s="49"/>
      <c r="AT8" s="49"/>
      <c r="AU8" s="49"/>
      <c r="AV8" s="67"/>
      <c r="AW8" s="60">
        <v>41</v>
      </c>
      <c r="AX8" s="57" t="s">
        <v>50</v>
      </c>
      <c r="AY8" s="59"/>
      <c r="AZ8" s="57"/>
      <c r="BA8" s="58"/>
      <c r="BB8" s="58" t="s">
        <v>319</v>
      </c>
      <c r="BC8" s="58"/>
      <c r="BD8" s="58"/>
      <c r="BE8" s="58"/>
      <c r="BF8" s="58"/>
      <c r="BG8" s="58"/>
      <c r="BH8" s="58"/>
      <c r="BI8" s="55"/>
      <c r="BJ8" s="55"/>
      <c r="BK8" s="49"/>
      <c r="BL8" s="49"/>
      <c r="BM8" s="68"/>
      <c r="BN8" s="49"/>
      <c r="BO8" s="46"/>
      <c r="BP8" s="47"/>
      <c r="BQ8" s="47"/>
      <c r="BW8" s="48"/>
      <c r="BX8" s="48"/>
      <c r="CR8"/>
      <c r="CS8"/>
      <c r="CT8"/>
      <c r="CU8"/>
      <c r="CV8"/>
      <c r="CW8" s="65"/>
      <c r="CX8" s="60">
        <v>15</v>
      </c>
      <c r="CY8" s="57" t="s">
        <v>9</v>
      </c>
      <c r="CZ8" s="59"/>
      <c r="DA8" s="57"/>
      <c r="DB8" s="58"/>
      <c r="DC8" s="58"/>
      <c r="DD8" s="58"/>
      <c r="DE8" s="58"/>
      <c r="DF8" s="58" t="s">
        <v>125</v>
      </c>
      <c r="DG8" s="58"/>
      <c r="DH8" s="58"/>
      <c r="DI8" s="58"/>
      <c r="DJ8" s="55"/>
      <c r="DK8" s="55"/>
      <c r="DL8" s="18"/>
      <c r="DM8" s="18"/>
      <c r="DN8" s="66"/>
    </row>
    <row r="9" spans="5:118" s="42" customFormat="1" ht="15" customHeight="1" thickBot="1">
      <c r="E9" s="43"/>
      <c r="F9" s="43"/>
      <c r="G9" s="43"/>
      <c r="H9" s="43"/>
      <c r="I9" s="43"/>
      <c r="J9" s="43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145">
        <v>9</v>
      </c>
      <c r="AK9" s="54">
        <v>5</v>
      </c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69"/>
      <c r="AW9" s="70"/>
      <c r="AX9" s="70"/>
      <c r="AY9" s="70"/>
      <c r="AZ9" s="70"/>
      <c r="BA9" s="70"/>
      <c r="BB9" s="70"/>
      <c r="BC9" s="70"/>
      <c r="BD9" s="70"/>
      <c r="BE9" s="71"/>
      <c r="BF9" s="70"/>
      <c r="BG9" s="70"/>
      <c r="BH9" s="72"/>
      <c r="BI9" s="70"/>
      <c r="BJ9" s="70"/>
      <c r="BK9" s="70"/>
      <c r="BL9" s="70"/>
      <c r="BM9" s="73"/>
      <c r="BN9" s="49"/>
      <c r="BO9" s="46"/>
      <c r="BP9" s="47"/>
      <c r="BQ9" s="47"/>
      <c r="BW9" s="48"/>
      <c r="BX9" s="48"/>
      <c r="CO9" s="57"/>
      <c r="CP9" s="57"/>
      <c r="CQ9" s="57"/>
      <c r="CR9"/>
      <c r="CS9"/>
      <c r="CT9"/>
      <c r="CU9"/>
      <c r="CV9"/>
      <c r="CW9" s="69"/>
      <c r="CX9" s="70"/>
      <c r="CY9" s="70"/>
      <c r="CZ9" s="70"/>
      <c r="DA9" s="70"/>
      <c r="DB9" s="70"/>
      <c r="DC9" s="70"/>
      <c r="DD9" s="70"/>
      <c r="DE9" s="70"/>
      <c r="DF9" s="71"/>
      <c r="DG9" s="70"/>
      <c r="DH9" s="70"/>
      <c r="DI9" s="72"/>
      <c r="DJ9" s="70"/>
      <c r="DK9" s="70"/>
      <c r="DL9" s="70"/>
      <c r="DM9" s="70"/>
      <c r="DN9" s="73"/>
    </row>
    <row r="10" spans="5:110" s="45" customFormat="1" ht="13.5" customHeight="1" thickBot="1" thickTop="1">
      <c r="E10" s="43"/>
      <c r="F10" s="43"/>
      <c r="G10" s="43"/>
      <c r="H10" s="43"/>
      <c r="I10" s="43"/>
      <c r="J10" s="43"/>
      <c r="R10" s="43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4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O10" s="46"/>
      <c r="BP10" s="47"/>
      <c r="BQ10" s="47"/>
      <c r="BW10" s="48"/>
      <c r="BX10" s="48"/>
      <c r="CR10"/>
      <c r="CS10"/>
      <c r="CT10"/>
      <c r="CU10"/>
      <c r="CV10"/>
      <c r="DF10" s="42"/>
    </row>
    <row r="11" spans="5:110" s="45" customFormat="1" ht="13.5" customHeight="1" thickTop="1">
      <c r="E11" s="43"/>
      <c r="F11" s="43"/>
      <c r="G11" s="43"/>
      <c r="H11" s="43"/>
      <c r="I11" s="43"/>
      <c r="J11" s="43"/>
      <c r="R11" s="145">
        <v>10</v>
      </c>
      <c r="S11" s="54">
        <v>7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I11" s="77"/>
      <c r="AJ11" s="232" t="s">
        <v>223</v>
      </c>
      <c r="AK11" s="230"/>
      <c r="AO11" s="43"/>
      <c r="AP11" s="43"/>
      <c r="AQ11" s="43"/>
      <c r="AR11" s="43"/>
      <c r="AS11" s="43"/>
      <c r="AT11" s="43"/>
      <c r="BB11" s="155">
        <v>10</v>
      </c>
      <c r="BC11" s="54">
        <v>8</v>
      </c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S11" s="77"/>
      <c r="CA11" s="43"/>
      <c r="CB11" s="43"/>
      <c r="CC11" s="43"/>
      <c r="CD11" s="43"/>
      <c r="CE11" s="43"/>
      <c r="CF11" s="43"/>
      <c r="CN11" s="145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E11" s="77"/>
      <c r="DF11" s="42"/>
    </row>
    <row r="12" spans="5:110" s="45" customFormat="1" ht="13.5" customHeight="1">
      <c r="E12" s="43"/>
      <c r="F12" s="43"/>
      <c r="G12" s="43"/>
      <c r="H12" s="43"/>
      <c r="I12" s="43"/>
      <c r="J12" s="43"/>
      <c r="R12" s="145">
        <v>9</v>
      </c>
      <c r="S12" s="54">
        <v>6</v>
      </c>
      <c r="T12" s="152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78"/>
      <c r="AI12" s="78"/>
      <c r="AJ12" s="232"/>
      <c r="AK12" s="232"/>
      <c r="AO12" s="43"/>
      <c r="AP12" s="43"/>
      <c r="AQ12" s="43"/>
      <c r="AR12" s="43"/>
      <c r="AS12" s="43"/>
      <c r="AT12" s="43"/>
      <c r="BB12" s="145">
        <v>8</v>
      </c>
      <c r="BC12" s="54">
        <v>7</v>
      </c>
      <c r="BD12" s="152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78"/>
      <c r="BS12" s="78"/>
      <c r="CA12" s="43"/>
      <c r="CB12" s="43"/>
      <c r="CC12" s="43"/>
      <c r="CD12" s="43"/>
      <c r="CE12" s="43"/>
      <c r="CF12" s="43"/>
      <c r="CN12" s="145">
        <v>1</v>
      </c>
      <c r="CO12" s="54">
        <v>11</v>
      </c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78"/>
      <c r="DE12" s="78"/>
      <c r="DF12" s="42"/>
    </row>
    <row r="13" spans="5:110" s="45" customFormat="1" ht="13.5" customHeight="1" thickBot="1">
      <c r="E13" s="43"/>
      <c r="F13" s="43"/>
      <c r="G13" s="43"/>
      <c r="H13" s="43"/>
      <c r="I13" s="43"/>
      <c r="J13" s="43"/>
      <c r="K13" s="162"/>
      <c r="L13" s="162"/>
      <c r="M13" s="162"/>
      <c r="N13" s="162"/>
      <c r="O13" s="162"/>
      <c r="P13" s="162"/>
      <c r="Q13" s="162"/>
      <c r="R13" s="148"/>
      <c r="S13" s="164"/>
      <c r="T13" s="54"/>
      <c r="U13" s="54"/>
      <c r="V13" s="54"/>
      <c r="W13" s="54"/>
      <c r="X13" s="54"/>
      <c r="Y13" s="54"/>
      <c r="Z13" s="54"/>
      <c r="AG13" s="54"/>
      <c r="AH13" s="78"/>
      <c r="AI13" s="78"/>
      <c r="AJ13" s="78"/>
      <c r="AK13" s="78"/>
      <c r="AO13" s="43"/>
      <c r="AP13" s="43"/>
      <c r="AQ13" s="43"/>
      <c r="AR13" s="43"/>
      <c r="AS13" s="43"/>
      <c r="AT13" s="43"/>
      <c r="AU13" s="162"/>
      <c r="AV13" s="162"/>
      <c r="AW13" s="162"/>
      <c r="AX13" s="162"/>
      <c r="AY13" s="162"/>
      <c r="AZ13" s="162"/>
      <c r="BA13" s="162"/>
      <c r="BB13" s="148"/>
      <c r="BC13" s="164"/>
      <c r="BD13" s="54"/>
      <c r="BE13" s="54"/>
      <c r="BF13" s="54"/>
      <c r="BG13" s="54"/>
      <c r="BH13" s="54"/>
      <c r="BI13" s="54"/>
      <c r="BJ13" s="54"/>
      <c r="BQ13" s="54"/>
      <c r="BR13" s="78"/>
      <c r="BS13" s="78"/>
      <c r="CA13" s="43"/>
      <c r="CB13" s="43"/>
      <c r="CC13" s="43"/>
      <c r="CD13" s="43"/>
      <c r="CE13" s="43"/>
      <c r="CF13" s="43"/>
      <c r="CG13" s="54"/>
      <c r="CH13" s="54"/>
      <c r="CI13" s="54"/>
      <c r="CJ13" s="54"/>
      <c r="CK13" s="54"/>
      <c r="CL13" s="54"/>
      <c r="CM13" s="54"/>
      <c r="CN13" s="149"/>
      <c r="CO13" s="150"/>
      <c r="CP13" s="162"/>
      <c r="CQ13" s="162"/>
      <c r="CR13" s="162"/>
      <c r="CS13" s="162"/>
      <c r="CT13" s="162"/>
      <c r="CU13" s="162"/>
      <c r="CV13" s="162"/>
      <c r="DC13" s="54"/>
      <c r="DD13" s="78"/>
      <c r="DE13" s="78"/>
      <c r="DF13" s="78"/>
    </row>
    <row r="14" spans="5:108" s="45" customFormat="1" ht="13.5" customHeight="1" thickTop="1">
      <c r="E14" s="43"/>
      <c r="F14" s="43"/>
      <c r="G14" s="43"/>
      <c r="H14" s="43"/>
      <c r="I14" s="43"/>
      <c r="J14" s="145"/>
      <c r="K14" s="54"/>
      <c r="L14" s="54"/>
      <c r="M14" s="54"/>
      <c r="N14" s="54"/>
      <c r="O14" s="54"/>
      <c r="P14" s="54"/>
      <c r="Q14" s="54"/>
      <c r="R14" s="232" t="s">
        <v>218</v>
      </c>
      <c r="S14" s="256"/>
      <c r="T14" s="95"/>
      <c r="U14" s="95"/>
      <c r="V14" s="95"/>
      <c r="W14" s="95"/>
      <c r="X14" s="95"/>
      <c r="Y14" s="95"/>
      <c r="Z14" s="167"/>
      <c r="AG14" s="54"/>
      <c r="AH14" s="54"/>
      <c r="AO14" s="43"/>
      <c r="AP14" s="43"/>
      <c r="AQ14" s="43"/>
      <c r="AR14" s="43"/>
      <c r="AS14" s="43"/>
      <c r="AT14" s="145"/>
      <c r="AU14" s="54"/>
      <c r="AV14" s="54"/>
      <c r="AW14" s="54"/>
      <c r="AX14" s="54"/>
      <c r="AY14" s="54"/>
      <c r="AZ14" s="54"/>
      <c r="BA14" s="54"/>
      <c r="BB14" s="232" t="s">
        <v>222</v>
      </c>
      <c r="BC14" s="257"/>
      <c r="BD14" s="95"/>
      <c r="BE14" s="95"/>
      <c r="BF14" s="95"/>
      <c r="BG14" s="95"/>
      <c r="BH14" s="95"/>
      <c r="BI14" s="95"/>
      <c r="BJ14" s="167"/>
      <c r="BQ14" s="54"/>
      <c r="BR14" s="54"/>
      <c r="CA14" s="43"/>
      <c r="CB14" s="43"/>
      <c r="CC14" s="43"/>
      <c r="CD14" s="43"/>
      <c r="CE14" s="43"/>
      <c r="CF14" s="145"/>
      <c r="CG14" s="95"/>
      <c r="CH14" s="95"/>
      <c r="CI14" s="95"/>
      <c r="CJ14" s="95"/>
      <c r="CK14" s="95"/>
      <c r="CL14" s="95"/>
      <c r="CM14" s="95"/>
      <c r="CN14" s="249" t="s">
        <v>202</v>
      </c>
      <c r="CO14" s="231"/>
      <c r="CP14" s="54"/>
      <c r="CQ14" s="54"/>
      <c r="CR14" s="54"/>
      <c r="CS14" s="54"/>
      <c r="CT14" s="54"/>
      <c r="CU14" s="54"/>
      <c r="CV14" s="145"/>
      <c r="DC14" s="54"/>
      <c r="DD14" s="54"/>
    </row>
    <row r="15" spans="5:108" s="45" customFormat="1" ht="13.5" customHeight="1">
      <c r="E15" s="43"/>
      <c r="F15" s="43"/>
      <c r="G15" s="43"/>
      <c r="H15" s="43"/>
      <c r="I15" s="43"/>
      <c r="J15" s="145"/>
      <c r="K15" s="54"/>
      <c r="L15" s="54"/>
      <c r="M15" s="54"/>
      <c r="N15" s="54"/>
      <c r="O15" s="54"/>
      <c r="P15" s="54"/>
      <c r="Q15" s="54"/>
      <c r="R15" s="231"/>
      <c r="S15" s="231"/>
      <c r="T15" s="54"/>
      <c r="U15" s="54"/>
      <c r="V15" s="54"/>
      <c r="W15" s="54"/>
      <c r="X15" s="54"/>
      <c r="Y15" s="54"/>
      <c r="Z15" s="145"/>
      <c r="AG15" s="54"/>
      <c r="AH15" s="54"/>
      <c r="AO15" s="43"/>
      <c r="AP15" s="43"/>
      <c r="AQ15" s="43"/>
      <c r="AR15" s="43"/>
      <c r="AS15" s="43"/>
      <c r="AT15" s="145"/>
      <c r="AU15" s="54"/>
      <c r="AV15" s="54"/>
      <c r="AW15" s="54"/>
      <c r="AX15" s="54"/>
      <c r="AY15" s="54"/>
      <c r="AZ15" s="54"/>
      <c r="BA15" s="54"/>
      <c r="BB15" s="232"/>
      <c r="BC15" s="231"/>
      <c r="BD15" s="54"/>
      <c r="BE15" s="54"/>
      <c r="BF15" s="54"/>
      <c r="BG15" s="54"/>
      <c r="BH15" s="54"/>
      <c r="BI15" s="54"/>
      <c r="BJ15" s="145"/>
      <c r="BQ15" s="54"/>
      <c r="BR15" s="54"/>
      <c r="CA15" s="43"/>
      <c r="CB15" s="43"/>
      <c r="CC15" s="43"/>
      <c r="CD15" s="43"/>
      <c r="CE15" s="43"/>
      <c r="CF15" s="145"/>
      <c r="CG15" s="54"/>
      <c r="CH15" s="54"/>
      <c r="CI15" s="54"/>
      <c r="CJ15" s="54"/>
      <c r="CK15" s="54"/>
      <c r="CL15" s="54"/>
      <c r="CM15" s="54"/>
      <c r="CN15" s="231"/>
      <c r="CO15" s="231"/>
      <c r="CP15" s="54"/>
      <c r="CQ15" s="54"/>
      <c r="CR15" s="54"/>
      <c r="CS15" s="54"/>
      <c r="CT15" s="54"/>
      <c r="CU15" s="54"/>
      <c r="CV15" s="145"/>
      <c r="DC15" s="54"/>
      <c r="DD15" s="54"/>
    </row>
    <row r="16" spans="7:108" s="45" customFormat="1" ht="13.5" customHeight="1" thickBot="1">
      <c r="G16" s="54"/>
      <c r="H16" s="54"/>
      <c r="I16" s="54"/>
      <c r="J16" s="149">
        <v>7</v>
      </c>
      <c r="K16" s="150">
        <v>9</v>
      </c>
      <c r="L16" s="166"/>
      <c r="M16" s="162"/>
      <c r="N16" s="162"/>
      <c r="O16" s="54"/>
      <c r="P16" s="54"/>
      <c r="Q16" s="54"/>
      <c r="R16" s="231"/>
      <c r="S16" s="231"/>
      <c r="T16" s="54"/>
      <c r="U16" s="54"/>
      <c r="V16" s="54"/>
      <c r="W16" s="54"/>
      <c r="X16" s="54"/>
      <c r="Y16" s="54"/>
      <c r="Z16" s="146">
        <v>5</v>
      </c>
      <c r="AA16" s="150">
        <v>10</v>
      </c>
      <c r="AB16" s="166"/>
      <c r="AC16" s="162"/>
      <c r="AD16" s="162"/>
      <c r="AE16" s="54"/>
      <c r="AF16" s="54"/>
      <c r="AG16" s="54"/>
      <c r="AH16" s="54"/>
      <c r="AQ16" s="54"/>
      <c r="AR16" s="54"/>
      <c r="AS16" s="54"/>
      <c r="AT16" s="146">
        <v>8</v>
      </c>
      <c r="AU16" s="150">
        <v>9</v>
      </c>
      <c r="AV16" s="162"/>
      <c r="AW16" s="162"/>
      <c r="AX16" s="162"/>
      <c r="AY16" s="54"/>
      <c r="AZ16" s="54"/>
      <c r="BA16" s="54"/>
      <c r="BB16" s="231"/>
      <c r="BC16" s="231"/>
      <c r="BD16" s="54"/>
      <c r="BE16" s="54"/>
      <c r="BF16" s="54"/>
      <c r="BG16" s="54"/>
      <c r="BH16" s="54"/>
      <c r="BI16" s="54"/>
      <c r="BJ16" s="146">
        <v>8</v>
      </c>
      <c r="BK16" s="150">
        <v>9</v>
      </c>
      <c r="BL16" s="162"/>
      <c r="BM16" s="162"/>
      <c r="BN16" s="162"/>
      <c r="BO16" s="54"/>
      <c r="BP16" s="54"/>
      <c r="BQ16" s="54"/>
      <c r="BR16" s="54"/>
      <c r="CC16" s="162"/>
      <c r="CD16" s="162"/>
      <c r="CE16" s="162"/>
      <c r="CF16" s="148">
        <v>7</v>
      </c>
      <c r="CG16" s="54">
        <v>6</v>
      </c>
      <c r="CH16" s="54"/>
      <c r="CI16" s="54"/>
      <c r="CJ16" s="54"/>
      <c r="CK16" s="54"/>
      <c r="CL16" s="54"/>
      <c r="CM16" s="54"/>
      <c r="CN16" s="231"/>
      <c r="CO16" s="231"/>
      <c r="CP16" s="54"/>
      <c r="CQ16" s="54"/>
      <c r="CR16" s="54"/>
      <c r="CS16" s="162"/>
      <c r="CT16" s="162"/>
      <c r="CU16" s="162"/>
      <c r="CV16" s="148">
        <v>9</v>
      </c>
      <c r="CW16" s="54">
        <v>3</v>
      </c>
      <c r="CX16" s="54"/>
      <c r="CY16" s="54"/>
      <c r="CZ16" s="54"/>
      <c r="DA16" s="54"/>
      <c r="DB16" s="54"/>
      <c r="DC16" s="54"/>
      <c r="DD16" s="54"/>
    </row>
    <row r="17" spans="4:107" s="45" customFormat="1" ht="13.5" customHeight="1" thickTop="1">
      <c r="D17" s="54"/>
      <c r="E17" s="54"/>
      <c r="F17" s="165"/>
      <c r="G17" s="98"/>
      <c r="H17" s="98"/>
      <c r="I17" s="98"/>
      <c r="J17" s="249" t="s">
        <v>216</v>
      </c>
      <c r="K17" s="231"/>
      <c r="L17" s="54"/>
      <c r="M17" s="54"/>
      <c r="N17" s="145"/>
      <c r="O17" s="54"/>
      <c r="P17" s="54"/>
      <c r="Q17" s="54"/>
      <c r="V17" s="145"/>
      <c r="W17" s="98"/>
      <c r="X17" s="98"/>
      <c r="Y17" s="98"/>
      <c r="Z17" s="230" t="s">
        <v>217</v>
      </c>
      <c r="AA17" s="231"/>
      <c r="AB17" s="54"/>
      <c r="AC17" s="54"/>
      <c r="AD17" s="145"/>
      <c r="AE17" s="54"/>
      <c r="AF17" s="54"/>
      <c r="AG17" s="54"/>
      <c r="AN17" s="54"/>
      <c r="AO17" s="54"/>
      <c r="AP17" s="145"/>
      <c r="AQ17" s="98"/>
      <c r="AR17" s="98"/>
      <c r="AS17" s="98"/>
      <c r="AT17" s="230" t="s">
        <v>220</v>
      </c>
      <c r="AU17" s="231"/>
      <c r="AV17" s="54"/>
      <c r="AW17" s="54"/>
      <c r="AX17" s="145"/>
      <c r="AY17" s="54"/>
      <c r="AZ17" s="54"/>
      <c r="BA17" s="54"/>
      <c r="BF17" s="145"/>
      <c r="BG17" s="98"/>
      <c r="BH17" s="98"/>
      <c r="BI17" s="98"/>
      <c r="BJ17" s="230" t="s">
        <v>221</v>
      </c>
      <c r="BK17" s="231"/>
      <c r="BL17" s="54"/>
      <c r="BM17" s="54"/>
      <c r="BN17" s="145"/>
      <c r="BO17" s="54"/>
      <c r="BP17" s="54"/>
      <c r="BQ17" s="54"/>
      <c r="BZ17" s="54"/>
      <c r="CA17" s="54"/>
      <c r="CB17" s="145"/>
      <c r="CC17" s="54"/>
      <c r="CD17" s="54"/>
      <c r="CE17" s="54"/>
      <c r="CF17" s="232" t="s">
        <v>200</v>
      </c>
      <c r="CG17" s="256"/>
      <c r="CH17" s="98"/>
      <c r="CI17" s="98"/>
      <c r="CJ17" s="155"/>
      <c r="CK17" s="54"/>
      <c r="CL17" s="54"/>
      <c r="CM17" s="54"/>
      <c r="CR17" s="145"/>
      <c r="CS17" s="54"/>
      <c r="CT17" s="54"/>
      <c r="CU17" s="54"/>
      <c r="CV17" s="232" t="s">
        <v>201</v>
      </c>
      <c r="CW17" s="257"/>
      <c r="CX17" s="98"/>
      <c r="CY17" s="98"/>
      <c r="CZ17" s="155"/>
      <c r="DA17" s="54"/>
      <c r="DB17" s="54"/>
      <c r="DC17" s="54"/>
    </row>
    <row r="18" spans="4:107" s="45" customFormat="1" ht="13.5" customHeight="1">
      <c r="D18" s="54"/>
      <c r="E18" s="54"/>
      <c r="F18" s="145"/>
      <c r="G18" s="54"/>
      <c r="H18" s="54"/>
      <c r="I18" s="54"/>
      <c r="J18" s="231"/>
      <c r="K18" s="231"/>
      <c r="L18" s="54"/>
      <c r="M18" s="54"/>
      <c r="N18" s="145"/>
      <c r="O18" s="54"/>
      <c r="P18" s="54"/>
      <c r="Q18" s="54"/>
      <c r="V18" s="145"/>
      <c r="W18" s="54"/>
      <c r="X18" s="54"/>
      <c r="Y18" s="54"/>
      <c r="Z18" s="232"/>
      <c r="AA18" s="231"/>
      <c r="AB18" s="54"/>
      <c r="AC18" s="54"/>
      <c r="AD18" s="145"/>
      <c r="AE18" s="54"/>
      <c r="AF18" s="54"/>
      <c r="AG18" s="54"/>
      <c r="AK18" s="163"/>
      <c r="AL18" s="163"/>
      <c r="AM18" s="163"/>
      <c r="AN18" s="54"/>
      <c r="AO18" s="54"/>
      <c r="AP18" s="145"/>
      <c r="AQ18" s="54"/>
      <c r="AR18" s="54"/>
      <c r="AS18" s="54"/>
      <c r="AT18" s="232"/>
      <c r="AU18" s="231"/>
      <c r="AV18" s="54"/>
      <c r="AW18" s="54"/>
      <c r="AX18" s="145"/>
      <c r="AY18" s="54"/>
      <c r="AZ18" s="54"/>
      <c r="BA18" s="54"/>
      <c r="BF18" s="145"/>
      <c r="BG18" s="54"/>
      <c r="BH18" s="54"/>
      <c r="BI18" s="54"/>
      <c r="BJ18" s="232"/>
      <c r="BK18" s="231"/>
      <c r="BL18" s="54"/>
      <c r="BM18" s="54"/>
      <c r="BN18" s="145"/>
      <c r="BO18" s="54"/>
      <c r="BP18" s="54"/>
      <c r="BQ18" s="54"/>
      <c r="BZ18" s="54"/>
      <c r="CA18" s="54"/>
      <c r="CB18" s="145"/>
      <c r="CC18" s="54"/>
      <c r="CD18" s="54"/>
      <c r="CE18" s="54"/>
      <c r="CF18" s="231"/>
      <c r="CG18" s="231"/>
      <c r="CH18" s="54"/>
      <c r="CI18" s="54"/>
      <c r="CJ18" s="145"/>
      <c r="CK18" s="54"/>
      <c r="CL18" s="54"/>
      <c r="CM18" s="54"/>
      <c r="CR18" s="145"/>
      <c r="CS18" s="54"/>
      <c r="CT18" s="54"/>
      <c r="CU18" s="54"/>
      <c r="CV18" s="232"/>
      <c r="CW18" s="231"/>
      <c r="CX18" s="54"/>
      <c r="CY18" s="54"/>
      <c r="CZ18" s="145"/>
      <c r="DA18" s="54"/>
      <c r="DB18" s="54"/>
      <c r="DC18" s="54"/>
    </row>
    <row r="19" spans="4:107" s="45" customFormat="1" ht="13.5" customHeight="1" thickBot="1">
      <c r="D19" s="162"/>
      <c r="E19" s="162"/>
      <c r="F19" s="148">
        <v>9</v>
      </c>
      <c r="G19" s="88">
        <v>7</v>
      </c>
      <c r="H19" s="88"/>
      <c r="I19" s="54"/>
      <c r="J19" s="231"/>
      <c r="K19" s="231"/>
      <c r="L19" s="54"/>
      <c r="M19" s="54"/>
      <c r="N19" s="146">
        <v>8</v>
      </c>
      <c r="O19" s="150">
        <v>9</v>
      </c>
      <c r="P19" s="166"/>
      <c r="Q19" s="54"/>
      <c r="U19" s="54"/>
      <c r="V19" s="146">
        <v>5</v>
      </c>
      <c r="W19" s="150">
        <v>10</v>
      </c>
      <c r="X19" s="162"/>
      <c r="Y19" s="54"/>
      <c r="Z19" s="231"/>
      <c r="AA19" s="231"/>
      <c r="AB19" s="54"/>
      <c r="AC19" s="162"/>
      <c r="AD19" s="148">
        <v>10</v>
      </c>
      <c r="AE19" s="54">
        <v>6</v>
      </c>
      <c r="AF19" s="54"/>
      <c r="AG19" s="54"/>
      <c r="AN19" s="88"/>
      <c r="AO19" s="88"/>
      <c r="AP19" s="146">
        <v>7</v>
      </c>
      <c r="AQ19" s="150">
        <v>11</v>
      </c>
      <c r="AR19" s="162"/>
      <c r="AS19" s="54"/>
      <c r="AT19" s="231"/>
      <c r="AU19" s="231"/>
      <c r="AV19" s="54"/>
      <c r="AW19" s="162"/>
      <c r="AX19" s="148">
        <v>9</v>
      </c>
      <c r="AY19" s="54">
        <v>6</v>
      </c>
      <c r="AZ19" s="54"/>
      <c r="BA19" s="54"/>
      <c r="BE19" s="162"/>
      <c r="BF19" s="148">
        <v>8</v>
      </c>
      <c r="BG19" s="54">
        <v>6</v>
      </c>
      <c r="BH19" s="159"/>
      <c r="BI19" s="54"/>
      <c r="BJ19" s="231"/>
      <c r="BK19" s="231"/>
      <c r="BL19" s="54"/>
      <c r="BM19" s="162"/>
      <c r="BN19" s="148">
        <v>7</v>
      </c>
      <c r="BO19" s="54">
        <v>4</v>
      </c>
      <c r="BP19" s="54"/>
      <c r="BQ19" s="54"/>
      <c r="BZ19" s="88"/>
      <c r="CA19" s="88"/>
      <c r="CB19" s="146">
        <v>9</v>
      </c>
      <c r="CC19" s="150">
        <v>10</v>
      </c>
      <c r="CD19" s="162"/>
      <c r="CE19" s="54"/>
      <c r="CF19" s="231"/>
      <c r="CG19" s="231"/>
      <c r="CH19" s="54"/>
      <c r="CI19" s="162"/>
      <c r="CJ19" s="148">
        <v>10</v>
      </c>
      <c r="CK19" s="54">
        <v>5</v>
      </c>
      <c r="CL19" s="54"/>
      <c r="CM19" s="54"/>
      <c r="CQ19" s="162"/>
      <c r="CR19" s="148">
        <v>11</v>
      </c>
      <c r="CS19" s="54">
        <v>1</v>
      </c>
      <c r="CT19" s="88"/>
      <c r="CU19" s="54"/>
      <c r="CV19" s="231"/>
      <c r="CW19" s="231"/>
      <c r="CX19" s="54"/>
      <c r="CY19" s="54"/>
      <c r="CZ19" s="146">
        <v>8</v>
      </c>
      <c r="DA19" s="150">
        <v>10</v>
      </c>
      <c r="DB19" s="162"/>
      <c r="DC19" s="162"/>
    </row>
    <row r="20" spans="3:107" s="45" customFormat="1" ht="13.5" customHeight="1" thickTop="1">
      <c r="C20" s="145"/>
      <c r="D20" s="54"/>
      <c r="E20" s="54"/>
      <c r="F20" s="232" t="s">
        <v>212</v>
      </c>
      <c r="G20" s="231"/>
      <c r="H20" s="155"/>
      <c r="I20" s="54"/>
      <c r="L20" s="145"/>
      <c r="M20" s="98"/>
      <c r="N20" s="230" t="s">
        <v>213</v>
      </c>
      <c r="O20" s="231"/>
      <c r="P20" s="145"/>
      <c r="Q20" s="54"/>
      <c r="T20" s="145"/>
      <c r="U20" s="98"/>
      <c r="V20" s="230" t="s">
        <v>214</v>
      </c>
      <c r="W20" s="231"/>
      <c r="X20" s="145"/>
      <c r="Y20" s="54"/>
      <c r="AB20" s="145"/>
      <c r="AC20" s="54"/>
      <c r="AD20" s="232" t="s">
        <v>215</v>
      </c>
      <c r="AE20" s="257"/>
      <c r="AF20" s="98"/>
      <c r="AG20" s="155"/>
      <c r="AM20" s="145"/>
      <c r="AN20" s="54"/>
      <c r="AO20" s="54"/>
      <c r="AP20" s="230" t="s">
        <v>210</v>
      </c>
      <c r="AQ20" s="231"/>
      <c r="AR20" s="145"/>
      <c r="AS20" s="54"/>
      <c r="AV20" s="145"/>
      <c r="AW20" s="54"/>
      <c r="AX20" s="232" t="s">
        <v>211</v>
      </c>
      <c r="AY20" s="257"/>
      <c r="AZ20" s="98"/>
      <c r="BA20" s="151"/>
      <c r="BD20" s="145"/>
      <c r="BE20" s="54"/>
      <c r="BF20" s="232" t="s">
        <v>91</v>
      </c>
      <c r="BG20" s="257"/>
      <c r="BH20" s="155"/>
      <c r="BI20" s="54"/>
      <c r="BL20" s="145"/>
      <c r="BM20" s="54"/>
      <c r="BN20" s="232" t="s">
        <v>219</v>
      </c>
      <c r="BO20" s="257"/>
      <c r="BP20" s="98"/>
      <c r="BQ20" s="155"/>
      <c r="BY20" s="145"/>
      <c r="BZ20" s="54"/>
      <c r="CA20" s="54"/>
      <c r="CB20" s="232" t="s">
        <v>196</v>
      </c>
      <c r="CC20" s="231"/>
      <c r="CD20" s="145"/>
      <c r="CE20" s="54"/>
      <c r="CH20" s="145"/>
      <c r="CI20" s="54"/>
      <c r="CJ20" s="232" t="s">
        <v>197</v>
      </c>
      <c r="CK20" s="257"/>
      <c r="CL20" s="98"/>
      <c r="CM20" s="151"/>
      <c r="CP20" s="145"/>
      <c r="CQ20" s="54"/>
      <c r="CR20" s="232" t="s">
        <v>198</v>
      </c>
      <c r="CS20" s="257"/>
      <c r="CT20" s="155"/>
      <c r="CU20" s="54"/>
      <c r="CX20" s="145"/>
      <c r="CY20" s="98"/>
      <c r="CZ20" s="230" t="s">
        <v>199</v>
      </c>
      <c r="DA20" s="231"/>
      <c r="DB20" s="54"/>
      <c r="DC20" s="145"/>
    </row>
    <row r="21" spans="3:110" s="45" customFormat="1" ht="13.5" customHeight="1">
      <c r="C21" s="145"/>
      <c r="D21" s="54"/>
      <c r="E21" s="54"/>
      <c r="F21" s="232"/>
      <c r="G21" s="231"/>
      <c r="H21" s="54"/>
      <c r="I21" s="151"/>
      <c r="L21" s="145"/>
      <c r="M21" s="54"/>
      <c r="N21" s="232"/>
      <c r="O21" s="231"/>
      <c r="P21" s="145"/>
      <c r="Q21" s="54"/>
      <c r="T21" s="145"/>
      <c r="U21" s="54"/>
      <c r="V21" s="232"/>
      <c r="W21" s="231"/>
      <c r="X21" s="145"/>
      <c r="Y21" s="54"/>
      <c r="AB21" s="145"/>
      <c r="AC21" s="54"/>
      <c r="AD21" s="232"/>
      <c r="AE21" s="231"/>
      <c r="AF21" s="54"/>
      <c r="AG21" s="145"/>
      <c r="AM21" s="145"/>
      <c r="AN21" s="54"/>
      <c r="AO21" s="54"/>
      <c r="AP21" s="232"/>
      <c r="AQ21" s="231"/>
      <c r="AR21" s="145"/>
      <c r="AS21" s="54"/>
      <c r="AV21" s="145"/>
      <c r="AW21" s="54"/>
      <c r="AX21" s="232"/>
      <c r="AY21" s="231"/>
      <c r="AZ21" s="54"/>
      <c r="BA21" s="151"/>
      <c r="BD21" s="145"/>
      <c r="BE21" s="54"/>
      <c r="BF21" s="232"/>
      <c r="BG21" s="231"/>
      <c r="BH21" s="145"/>
      <c r="BI21" s="54"/>
      <c r="BL21" s="145"/>
      <c r="BM21" s="54"/>
      <c r="BN21" s="232"/>
      <c r="BO21" s="231"/>
      <c r="BP21" s="54"/>
      <c r="BQ21" s="145"/>
      <c r="BV21" s="152"/>
      <c r="BY21" s="145"/>
      <c r="BZ21" s="54"/>
      <c r="CA21" s="54"/>
      <c r="CB21" s="232"/>
      <c r="CC21" s="231"/>
      <c r="CD21" s="145"/>
      <c r="CE21" s="54"/>
      <c r="CH21" s="145"/>
      <c r="CI21" s="54"/>
      <c r="CJ21" s="232"/>
      <c r="CK21" s="231"/>
      <c r="CL21" s="145"/>
      <c r="CM21" s="54"/>
      <c r="CP21" s="145"/>
      <c r="CQ21" s="54"/>
      <c r="CR21" s="232"/>
      <c r="CS21" s="231"/>
      <c r="CT21" s="145"/>
      <c r="CU21" s="54"/>
      <c r="CX21" s="145"/>
      <c r="CY21" s="54"/>
      <c r="CZ21" s="232"/>
      <c r="DA21" s="231"/>
      <c r="DB21" s="54"/>
      <c r="DC21" s="145"/>
      <c r="DF21" s="152"/>
    </row>
    <row r="22" spans="3:110" s="45" customFormat="1" ht="13.5" customHeight="1" thickBot="1">
      <c r="C22" s="148">
        <v>9</v>
      </c>
      <c r="D22" s="54">
        <v>7</v>
      </c>
      <c r="E22" s="54"/>
      <c r="F22" s="231"/>
      <c r="G22" s="231"/>
      <c r="H22" s="158">
        <v>5</v>
      </c>
      <c r="I22" s="150">
        <v>8</v>
      </c>
      <c r="L22" s="149">
        <v>2</v>
      </c>
      <c r="M22" s="150">
        <v>8</v>
      </c>
      <c r="N22" s="231"/>
      <c r="O22" s="231"/>
      <c r="P22" s="149">
        <v>4</v>
      </c>
      <c r="Q22" s="150">
        <v>11</v>
      </c>
      <c r="T22" s="149">
        <v>6</v>
      </c>
      <c r="U22" s="150">
        <v>9</v>
      </c>
      <c r="V22" s="231"/>
      <c r="W22" s="231"/>
      <c r="X22" s="148">
        <v>10</v>
      </c>
      <c r="Y22" s="54">
        <v>3</v>
      </c>
      <c r="AB22" s="148">
        <v>10</v>
      </c>
      <c r="AC22" s="54">
        <v>6</v>
      </c>
      <c r="AD22" s="231"/>
      <c r="AE22" s="231"/>
      <c r="AF22" s="54"/>
      <c r="AG22" s="54">
        <v>7</v>
      </c>
      <c r="AH22" s="150">
        <v>10</v>
      </c>
      <c r="AI22" s="54"/>
      <c r="AJ22" s="54"/>
      <c r="AM22" s="54">
        <v>3</v>
      </c>
      <c r="AN22" s="150">
        <v>10</v>
      </c>
      <c r="AO22" s="162"/>
      <c r="AP22" s="231"/>
      <c r="AQ22" s="231"/>
      <c r="AR22" s="145">
        <v>11</v>
      </c>
      <c r="AS22" s="157">
        <v>3</v>
      </c>
      <c r="AV22" s="148">
        <v>10</v>
      </c>
      <c r="AW22" s="54">
        <v>6</v>
      </c>
      <c r="AX22" s="231"/>
      <c r="AY22" s="231"/>
      <c r="AZ22" s="146">
        <v>7</v>
      </c>
      <c r="BA22" s="150">
        <v>10</v>
      </c>
      <c r="BD22" s="146">
        <v>7</v>
      </c>
      <c r="BE22" s="150">
        <v>8</v>
      </c>
      <c r="BF22" s="231"/>
      <c r="BG22" s="231"/>
      <c r="BH22" s="146">
        <v>6</v>
      </c>
      <c r="BI22" s="150">
        <v>10</v>
      </c>
      <c r="BJ22" s="152"/>
      <c r="BL22" s="148">
        <v>10</v>
      </c>
      <c r="BM22" s="156">
        <v>5</v>
      </c>
      <c r="BN22" s="231"/>
      <c r="BO22" s="231"/>
      <c r="BP22" s="54"/>
      <c r="BQ22" s="164">
        <v>5</v>
      </c>
      <c r="BR22" s="150">
        <v>9</v>
      </c>
      <c r="BS22" s="54"/>
      <c r="BT22" s="54"/>
      <c r="BU22" s="54"/>
      <c r="BY22" s="148">
        <v>10</v>
      </c>
      <c r="BZ22" s="54">
        <v>7</v>
      </c>
      <c r="CA22" s="54"/>
      <c r="CB22" s="231"/>
      <c r="CC22" s="231"/>
      <c r="CD22" s="146">
        <v>6</v>
      </c>
      <c r="CE22" s="150">
        <v>11</v>
      </c>
      <c r="CH22" s="148">
        <v>11</v>
      </c>
      <c r="CI22" s="54">
        <v>1</v>
      </c>
      <c r="CJ22" s="231"/>
      <c r="CK22" s="231"/>
      <c r="CL22" s="54">
        <v>7</v>
      </c>
      <c r="CM22" s="150">
        <v>9</v>
      </c>
      <c r="CN22" s="152"/>
      <c r="CP22" s="148">
        <v>11</v>
      </c>
      <c r="CQ22" s="153">
        <v>4</v>
      </c>
      <c r="CR22" s="231"/>
      <c r="CS22" s="231"/>
      <c r="CT22" s="149">
        <v>5</v>
      </c>
      <c r="CU22" s="150">
        <v>11</v>
      </c>
      <c r="CX22" s="146">
        <v>5</v>
      </c>
      <c r="CY22" s="150">
        <v>11</v>
      </c>
      <c r="CZ22" s="231"/>
      <c r="DA22" s="231"/>
      <c r="DB22" s="54"/>
      <c r="DC22" s="54">
        <v>7</v>
      </c>
      <c r="DD22" s="150">
        <v>9</v>
      </c>
      <c r="DE22" s="154"/>
      <c r="DF22" s="54"/>
    </row>
    <row r="23" spans="1:110" s="45" customFormat="1" ht="13.5" customHeight="1" thickTop="1">
      <c r="A23" s="54"/>
      <c r="B23" s="147"/>
      <c r="C23" s="232" t="s">
        <v>203</v>
      </c>
      <c r="D23" s="230"/>
      <c r="E23" s="94"/>
      <c r="F23" s="90"/>
      <c r="G23" s="92"/>
      <c r="H23" s="247" t="s">
        <v>43</v>
      </c>
      <c r="I23" s="236"/>
      <c r="K23" s="54"/>
      <c r="L23" s="225" t="s">
        <v>44</v>
      </c>
      <c r="M23" s="232"/>
      <c r="N23" s="151"/>
      <c r="O23" s="54"/>
      <c r="P23" s="225" t="s">
        <v>74</v>
      </c>
      <c r="Q23" s="232"/>
      <c r="R23" s="151"/>
      <c r="S23" s="54"/>
      <c r="T23" s="225" t="s">
        <v>40</v>
      </c>
      <c r="U23" s="231"/>
      <c r="V23" s="151"/>
      <c r="W23" s="145"/>
      <c r="X23" s="232" t="s">
        <v>190</v>
      </c>
      <c r="Y23" s="240"/>
      <c r="AA23" s="145"/>
      <c r="AB23" s="232" t="s">
        <v>191</v>
      </c>
      <c r="AC23" s="240"/>
      <c r="AE23" s="54"/>
      <c r="AF23" s="89"/>
      <c r="AG23" s="249" t="s">
        <v>204</v>
      </c>
      <c r="AH23" s="250"/>
      <c r="AI23" s="77"/>
      <c r="AJ23" s="77"/>
      <c r="AK23" s="54"/>
      <c r="AL23" s="147"/>
      <c r="AM23" s="230" t="s">
        <v>208</v>
      </c>
      <c r="AN23" s="232"/>
      <c r="AO23" s="160"/>
      <c r="AP23" s="54"/>
      <c r="AQ23" s="145"/>
      <c r="AR23" s="264" t="s">
        <v>86</v>
      </c>
      <c r="AS23" s="254"/>
      <c r="AU23" s="145"/>
      <c r="AV23" s="232" t="s">
        <v>87</v>
      </c>
      <c r="AW23" s="253"/>
      <c r="AY23" s="54"/>
      <c r="AZ23" s="246" t="s">
        <v>41</v>
      </c>
      <c r="BA23" s="231"/>
      <c r="BB23" s="151"/>
      <c r="BC23" s="54"/>
      <c r="BD23" s="246" t="s">
        <v>205</v>
      </c>
      <c r="BE23" s="226"/>
      <c r="BG23" s="54"/>
      <c r="BH23" s="246" t="s">
        <v>206</v>
      </c>
      <c r="BI23" s="226"/>
      <c r="BK23" s="145"/>
      <c r="BL23" s="232" t="s">
        <v>207</v>
      </c>
      <c r="BM23" s="253"/>
      <c r="BO23" s="54"/>
      <c r="BP23" s="89"/>
      <c r="BQ23" s="249" t="s">
        <v>209</v>
      </c>
      <c r="BR23" s="250"/>
      <c r="BS23" s="77"/>
      <c r="BT23" s="77"/>
      <c r="BU23" s="77"/>
      <c r="BW23" s="54"/>
      <c r="BX23" s="147"/>
      <c r="BY23" s="239" t="s">
        <v>194</v>
      </c>
      <c r="BZ23" s="230"/>
      <c r="CA23" s="94"/>
      <c r="CB23" s="90"/>
      <c r="CC23" s="92"/>
      <c r="CD23" s="246" t="s">
        <v>48</v>
      </c>
      <c r="CE23" s="231"/>
      <c r="CF23" s="151"/>
      <c r="CG23" s="145"/>
      <c r="CH23" s="232" t="s">
        <v>49</v>
      </c>
      <c r="CI23" s="253"/>
      <c r="CK23" s="54"/>
      <c r="CL23" s="225" t="s">
        <v>88</v>
      </c>
      <c r="CM23" s="226"/>
      <c r="CO23" s="54"/>
      <c r="CP23" s="239" t="s">
        <v>42</v>
      </c>
      <c r="CQ23" s="240"/>
      <c r="CS23" s="54"/>
      <c r="CT23" s="225" t="s">
        <v>192</v>
      </c>
      <c r="CU23" s="231"/>
      <c r="CV23" s="151"/>
      <c r="CW23" s="54"/>
      <c r="CX23" s="246" t="s">
        <v>193</v>
      </c>
      <c r="CY23" s="226"/>
      <c r="CZ23" s="54"/>
      <c r="DA23" s="54"/>
      <c r="DB23" s="89"/>
      <c r="DC23" s="249" t="s">
        <v>195</v>
      </c>
      <c r="DD23" s="250"/>
      <c r="DE23" s="77"/>
      <c r="DF23" s="77"/>
    </row>
    <row r="24" spans="1:110" s="45" customFormat="1" ht="13.5" customHeight="1">
      <c r="A24" s="54"/>
      <c r="B24" s="147"/>
      <c r="C24" s="232"/>
      <c r="D24" s="232"/>
      <c r="E24" s="48"/>
      <c r="F24" s="90"/>
      <c r="G24" s="92"/>
      <c r="H24" s="247"/>
      <c r="I24" s="259"/>
      <c r="K24" s="54"/>
      <c r="L24" s="227"/>
      <c r="M24" s="232"/>
      <c r="N24" s="151"/>
      <c r="O24" s="54"/>
      <c r="P24" s="227"/>
      <c r="Q24" s="232"/>
      <c r="R24" s="151"/>
      <c r="S24" s="54"/>
      <c r="T24" s="227"/>
      <c r="U24" s="231"/>
      <c r="V24" s="151"/>
      <c r="W24" s="145"/>
      <c r="X24" s="232"/>
      <c r="Y24" s="241"/>
      <c r="AA24" s="145"/>
      <c r="AB24" s="232"/>
      <c r="AC24" s="241"/>
      <c r="AE24" s="54"/>
      <c r="AF24" s="96"/>
      <c r="AG24" s="251"/>
      <c r="AH24" s="250"/>
      <c r="AI24" s="77"/>
      <c r="AJ24" s="77"/>
      <c r="AK24" s="154"/>
      <c r="AL24" s="147"/>
      <c r="AM24" s="232"/>
      <c r="AN24" s="232"/>
      <c r="AO24" s="160"/>
      <c r="AP24" s="54"/>
      <c r="AQ24" s="145"/>
      <c r="AR24" s="239"/>
      <c r="AS24" s="254"/>
      <c r="AU24" s="145"/>
      <c r="AV24" s="232"/>
      <c r="AW24" s="254"/>
      <c r="AY24" s="54"/>
      <c r="AZ24" s="247"/>
      <c r="BA24" s="231"/>
      <c r="BB24" s="151"/>
      <c r="BC24" s="54"/>
      <c r="BD24" s="247"/>
      <c r="BE24" s="226"/>
      <c r="BG24" s="54"/>
      <c r="BH24" s="247"/>
      <c r="BI24" s="226"/>
      <c r="BK24" s="145"/>
      <c r="BL24" s="232"/>
      <c r="BM24" s="254"/>
      <c r="BO24" s="54"/>
      <c r="BP24" s="96"/>
      <c r="BQ24" s="251"/>
      <c r="BR24" s="250"/>
      <c r="BS24" s="77"/>
      <c r="BT24" s="77"/>
      <c r="BU24" s="77"/>
      <c r="BW24" s="54"/>
      <c r="BX24" s="147"/>
      <c r="BY24" s="239"/>
      <c r="BZ24" s="232"/>
      <c r="CA24" s="48"/>
      <c r="CB24" s="90"/>
      <c r="CC24" s="92"/>
      <c r="CD24" s="247"/>
      <c r="CE24" s="231"/>
      <c r="CF24" s="151"/>
      <c r="CG24" s="145"/>
      <c r="CH24" s="232"/>
      <c r="CI24" s="254"/>
      <c r="CK24" s="54"/>
      <c r="CL24" s="227"/>
      <c r="CM24" s="226"/>
      <c r="CO24" s="54"/>
      <c r="CP24" s="239"/>
      <c r="CQ24" s="241"/>
      <c r="CS24" s="54"/>
      <c r="CT24" s="227"/>
      <c r="CU24" s="231"/>
      <c r="CV24" s="151"/>
      <c r="CW24" s="54"/>
      <c r="CX24" s="247"/>
      <c r="CY24" s="226"/>
      <c r="CZ24" s="54"/>
      <c r="DA24" s="54"/>
      <c r="DB24" s="96"/>
      <c r="DC24" s="251"/>
      <c r="DD24" s="250"/>
      <c r="DE24" s="77"/>
      <c r="DF24" s="77"/>
    </row>
    <row r="25" spans="2:110" s="54" customFormat="1" ht="13.5" customHeight="1" thickBot="1">
      <c r="B25" s="148">
        <v>10</v>
      </c>
      <c r="C25" s="157">
        <v>3</v>
      </c>
      <c r="D25" s="77"/>
      <c r="E25" s="48"/>
      <c r="F25" s="90"/>
      <c r="G25" s="92"/>
      <c r="H25" s="247"/>
      <c r="I25" s="259"/>
      <c r="L25" s="227"/>
      <c r="M25" s="232"/>
      <c r="N25" s="151"/>
      <c r="P25" s="227"/>
      <c r="Q25" s="232"/>
      <c r="R25" s="161"/>
      <c r="T25" s="227"/>
      <c r="U25" s="231"/>
      <c r="V25" s="151"/>
      <c r="W25" s="145"/>
      <c r="X25" s="232"/>
      <c r="Y25" s="241"/>
      <c r="AA25" s="145"/>
      <c r="AB25" s="232"/>
      <c r="AC25" s="241"/>
      <c r="AF25" s="96"/>
      <c r="AH25" s="145">
        <v>9</v>
      </c>
      <c r="AI25" s="157">
        <v>7</v>
      </c>
      <c r="AJ25" s="77"/>
      <c r="AL25" s="149">
        <v>8</v>
      </c>
      <c r="AM25" s="150">
        <v>11</v>
      </c>
      <c r="AN25" s="77"/>
      <c r="AO25" s="160"/>
      <c r="AQ25" s="145"/>
      <c r="AR25" s="239"/>
      <c r="AS25" s="254"/>
      <c r="AU25" s="145"/>
      <c r="AV25" s="232"/>
      <c r="AW25" s="254"/>
      <c r="AZ25" s="247"/>
      <c r="BA25" s="231"/>
      <c r="BB25" s="151"/>
      <c r="BD25" s="247"/>
      <c r="BE25" s="226"/>
      <c r="BH25" s="247"/>
      <c r="BI25" s="226"/>
      <c r="BK25" s="145"/>
      <c r="BL25" s="232"/>
      <c r="BM25" s="254"/>
      <c r="BP25" s="96"/>
      <c r="BR25" s="145">
        <v>12</v>
      </c>
      <c r="BS25" s="151">
        <v>0</v>
      </c>
      <c r="BT25" s="77"/>
      <c r="BU25" s="77"/>
      <c r="BX25" s="148">
        <v>9</v>
      </c>
      <c r="BY25" s="54">
        <v>7</v>
      </c>
      <c r="BZ25" s="77"/>
      <c r="CA25" s="48"/>
      <c r="CB25" s="90"/>
      <c r="CC25" s="92"/>
      <c r="CD25" s="247"/>
      <c r="CE25" s="231"/>
      <c r="CF25" s="151"/>
      <c r="CG25" s="145"/>
      <c r="CH25" s="232"/>
      <c r="CI25" s="254"/>
      <c r="CL25" s="227"/>
      <c r="CM25" s="226"/>
      <c r="CP25" s="239"/>
      <c r="CQ25" s="241"/>
      <c r="CT25" s="227"/>
      <c r="CU25" s="231"/>
      <c r="CV25" s="151"/>
      <c r="CX25" s="247"/>
      <c r="CY25" s="226"/>
      <c r="DB25" s="96"/>
      <c r="DD25" s="158">
        <v>7</v>
      </c>
      <c r="DE25" s="151">
        <v>9</v>
      </c>
      <c r="DF25" s="77"/>
    </row>
    <row r="26" spans="1:110" s="54" customFormat="1" ht="13.5" customHeight="1" thickTop="1">
      <c r="A26" s="145"/>
      <c r="B26" s="232" t="s">
        <v>85</v>
      </c>
      <c r="C26" s="261"/>
      <c r="D26" s="77"/>
      <c r="E26" s="48"/>
      <c r="F26" s="90"/>
      <c r="G26" s="92"/>
      <c r="H26" s="247"/>
      <c r="I26" s="259"/>
      <c r="L26" s="227"/>
      <c r="M26" s="232"/>
      <c r="N26" s="151"/>
      <c r="P26" s="227"/>
      <c r="Q26" s="232"/>
      <c r="R26" s="151"/>
      <c r="T26" s="227"/>
      <c r="U26" s="231"/>
      <c r="V26" s="151"/>
      <c r="W26" s="145"/>
      <c r="X26" s="232"/>
      <c r="Y26" s="241"/>
      <c r="AA26" s="145"/>
      <c r="AB26" s="232"/>
      <c r="AC26" s="241"/>
      <c r="AF26" s="96"/>
      <c r="AG26" s="145"/>
      <c r="AH26" s="264" t="s">
        <v>110</v>
      </c>
      <c r="AI26" s="261"/>
      <c r="AJ26" s="77"/>
      <c r="AL26" s="225" t="s">
        <v>45</v>
      </c>
      <c r="AM26" s="259"/>
      <c r="AN26" s="77"/>
      <c r="AO26" s="160"/>
      <c r="AQ26" s="145"/>
      <c r="AR26" s="239"/>
      <c r="AS26" s="254"/>
      <c r="AU26" s="145"/>
      <c r="AV26" s="232"/>
      <c r="AW26" s="254"/>
      <c r="AZ26" s="247"/>
      <c r="BA26" s="231"/>
      <c r="BB26" s="151"/>
      <c r="BD26" s="247"/>
      <c r="BE26" s="226"/>
      <c r="BH26" s="247"/>
      <c r="BI26" s="226"/>
      <c r="BK26" s="145"/>
      <c r="BL26" s="232"/>
      <c r="BM26" s="254"/>
      <c r="BP26" s="96"/>
      <c r="BQ26" s="145"/>
      <c r="BR26" s="264" t="s">
        <v>46</v>
      </c>
      <c r="BS26" s="261"/>
      <c r="BT26" s="77"/>
      <c r="BU26" s="77"/>
      <c r="BW26" s="145"/>
      <c r="BX26" s="232" t="s">
        <v>111</v>
      </c>
      <c r="BY26" s="233"/>
      <c r="BZ26" s="77"/>
      <c r="CA26" s="48"/>
      <c r="CB26" s="90"/>
      <c r="CC26" s="92"/>
      <c r="CD26" s="247"/>
      <c r="CE26" s="231"/>
      <c r="CF26" s="151"/>
      <c r="CG26" s="145"/>
      <c r="CH26" s="232"/>
      <c r="CI26" s="254"/>
      <c r="CL26" s="227"/>
      <c r="CM26" s="226"/>
      <c r="CP26" s="239"/>
      <c r="CQ26" s="241"/>
      <c r="CT26" s="227"/>
      <c r="CU26" s="231"/>
      <c r="CV26" s="151"/>
      <c r="CX26" s="247"/>
      <c r="CY26" s="226"/>
      <c r="DB26" s="96"/>
      <c r="DD26" s="227" t="s">
        <v>47</v>
      </c>
      <c r="DE26" s="236"/>
      <c r="DF26" s="77"/>
    </row>
    <row r="27" spans="1:110" s="45" customFormat="1" ht="13.5" customHeight="1">
      <c r="A27" s="146"/>
      <c r="B27" s="262"/>
      <c r="C27" s="263"/>
      <c r="D27" s="87"/>
      <c r="E27" s="87"/>
      <c r="F27" s="91"/>
      <c r="G27" s="93"/>
      <c r="H27" s="260"/>
      <c r="I27" s="238"/>
      <c r="K27" s="88"/>
      <c r="L27" s="237"/>
      <c r="M27" s="262"/>
      <c r="N27" s="156"/>
      <c r="O27" s="88"/>
      <c r="P27" s="237"/>
      <c r="Q27" s="262"/>
      <c r="R27" s="156"/>
      <c r="S27" s="88"/>
      <c r="T27" s="244"/>
      <c r="U27" s="245"/>
      <c r="V27" s="156"/>
      <c r="W27" s="146"/>
      <c r="X27" s="245"/>
      <c r="Y27" s="266"/>
      <c r="AA27" s="146"/>
      <c r="AB27" s="245"/>
      <c r="AC27" s="266"/>
      <c r="AE27" s="88"/>
      <c r="AF27" s="97"/>
      <c r="AG27" s="146"/>
      <c r="AH27" s="267"/>
      <c r="AI27" s="263"/>
      <c r="AJ27" s="87"/>
      <c r="AK27" s="159"/>
      <c r="AL27" s="237"/>
      <c r="AM27" s="238"/>
      <c r="AN27" s="87"/>
      <c r="AO27" s="87"/>
      <c r="AP27" s="156"/>
      <c r="AQ27" s="146"/>
      <c r="AR27" s="242"/>
      <c r="AS27" s="255"/>
      <c r="AU27" s="146"/>
      <c r="AV27" s="252"/>
      <c r="AW27" s="255"/>
      <c r="AY27" s="88"/>
      <c r="AZ27" s="248"/>
      <c r="BA27" s="252"/>
      <c r="BB27" s="156"/>
      <c r="BC27" s="88"/>
      <c r="BD27" s="248"/>
      <c r="BE27" s="229"/>
      <c r="BG27" s="88"/>
      <c r="BH27" s="248"/>
      <c r="BI27" s="229"/>
      <c r="BK27" s="146"/>
      <c r="BL27" s="252"/>
      <c r="BM27" s="255"/>
      <c r="BO27" s="88"/>
      <c r="BP27" s="97"/>
      <c r="BQ27" s="146"/>
      <c r="BR27" s="267"/>
      <c r="BS27" s="263"/>
      <c r="BT27" s="87"/>
      <c r="BU27" s="48"/>
      <c r="BW27" s="146"/>
      <c r="BX27" s="234"/>
      <c r="BY27" s="235"/>
      <c r="BZ27" s="87"/>
      <c r="CA27" s="87"/>
      <c r="CB27" s="91"/>
      <c r="CC27" s="93"/>
      <c r="CD27" s="248"/>
      <c r="CE27" s="252"/>
      <c r="CF27" s="156"/>
      <c r="CG27" s="146"/>
      <c r="CH27" s="252"/>
      <c r="CI27" s="255"/>
      <c r="CK27" s="88"/>
      <c r="CL27" s="228"/>
      <c r="CM27" s="229"/>
      <c r="CO27" s="88"/>
      <c r="CP27" s="242"/>
      <c r="CQ27" s="243"/>
      <c r="CS27" s="88"/>
      <c r="CT27" s="244"/>
      <c r="CU27" s="245"/>
      <c r="CV27" s="156"/>
      <c r="CW27" s="88"/>
      <c r="CX27" s="248"/>
      <c r="CY27" s="229"/>
      <c r="DA27" s="88"/>
      <c r="DB27" s="97"/>
      <c r="DC27" s="88"/>
      <c r="DD27" s="237"/>
      <c r="DE27" s="238"/>
      <c r="DF27" s="87"/>
    </row>
    <row r="28" spans="1:110" s="74" customFormat="1" ht="13.5" customHeight="1" outlineLevel="1">
      <c r="A28" s="224" t="s">
        <v>224</v>
      </c>
      <c r="B28" s="224"/>
      <c r="C28" s="224" t="s">
        <v>72</v>
      </c>
      <c r="D28" s="224"/>
      <c r="E28" s="224" t="s">
        <v>53</v>
      </c>
      <c r="F28" s="224"/>
      <c r="G28" s="224" t="s">
        <v>69</v>
      </c>
      <c r="H28" s="224"/>
      <c r="I28" s="224" t="s">
        <v>57</v>
      </c>
      <c r="J28" s="224"/>
      <c r="K28" s="224" t="s">
        <v>66</v>
      </c>
      <c r="L28" s="265"/>
      <c r="M28" s="265" t="s">
        <v>61</v>
      </c>
      <c r="N28" s="224"/>
      <c r="O28" s="224" t="s">
        <v>225</v>
      </c>
      <c r="P28" s="224"/>
      <c r="Q28" s="224" t="s">
        <v>65</v>
      </c>
      <c r="R28" s="224"/>
      <c r="S28" s="224" t="s">
        <v>226</v>
      </c>
      <c r="T28" s="224"/>
      <c r="U28" s="224" t="s">
        <v>56</v>
      </c>
      <c r="V28" s="224"/>
      <c r="W28" s="224" t="s">
        <v>68</v>
      </c>
      <c r="X28" s="224"/>
      <c r="Y28" s="224" t="s">
        <v>60</v>
      </c>
      <c r="Z28" s="224"/>
      <c r="AA28" s="224" t="s">
        <v>71</v>
      </c>
      <c r="AB28" s="224"/>
      <c r="AC28" s="224" t="s">
        <v>77</v>
      </c>
      <c r="AD28" s="224"/>
      <c r="AE28" s="224" t="s">
        <v>227</v>
      </c>
      <c r="AF28" s="224"/>
      <c r="AG28" s="224" t="s">
        <v>228</v>
      </c>
      <c r="AH28" s="224"/>
      <c r="AI28" s="224" t="s">
        <v>229</v>
      </c>
      <c r="AJ28" s="224"/>
      <c r="AK28" s="224" t="s">
        <v>78</v>
      </c>
      <c r="AL28" s="224"/>
      <c r="AM28" s="224" t="s">
        <v>58</v>
      </c>
      <c r="AN28" s="224"/>
      <c r="AO28" s="224" t="s">
        <v>51</v>
      </c>
      <c r="AP28" s="224"/>
      <c r="AQ28" s="224" t="s">
        <v>55</v>
      </c>
      <c r="AR28" s="224"/>
      <c r="AS28" s="224" t="s">
        <v>75</v>
      </c>
      <c r="AT28" s="224"/>
      <c r="AU28" s="224" t="s">
        <v>59</v>
      </c>
      <c r="AV28" s="224"/>
      <c r="AW28" s="224" t="s">
        <v>64</v>
      </c>
      <c r="AX28" s="224"/>
      <c r="AY28" s="224" t="s">
        <v>63</v>
      </c>
      <c r="AZ28" s="224"/>
      <c r="BA28" s="224" t="s">
        <v>52</v>
      </c>
      <c r="BB28" s="224"/>
      <c r="BC28" s="224" t="s">
        <v>54</v>
      </c>
      <c r="BD28" s="224"/>
      <c r="BE28" s="224" t="s">
        <v>67</v>
      </c>
      <c r="BF28" s="224"/>
      <c r="BG28" s="224" t="s">
        <v>76</v>
      </c>
      <c r="BH28" s="224"/>
      <c r="BI28" s="224" t="s">
        <v>70</v>
      </c>
      <c r="BJ28" s="224"/>
      <c r="BK28" s="224" t="s">
        <v>62</v>
      </c>
      <c r="BL28" s="224"/>
      <c r="BM28" s="224" t="s">
        <v>73</v>
      </c>
      <c r="BN28" s="224"/>
      <c r="BO28" s="224" t="s">
        <v>230</v>
      </c>
      <c r="BP28" s="224"/>
      <c r="BQ28" s="224" t="s">
        <v>231</v>
      </c>
      <c r="BR28" s="224"/>
      <c r="BS28" s="224" t="s">
        <v>310</v>
      </c>
      <c r="BT28" s="224"/>
      <c r="BU28" s="124"/>
      <c r="BW28" s="224" t="s">
        <v>92</v>
      </c>
      <c r="BX28" s="224"/>
      <c r="BY28" s="224" t="s">
        <v>93</v>
      </c>
      <c r="BZ28" s="224"/>
      <c r="CA28" s="224" t="s">
        <v>94</v>
      </c>
      <c r="CB28" s="224"/>
      <c r="CC28" s="224" t="s">
        <v>95</v>
      </c>
      <c r="CD28" s="224"/>
      <c r="CE28" s="224" t="s">
        <v>96</v>
      </c>
      <c r="CF28" s="224"/>
      <c r="CG28" s="224" t="s">
        <v>97</v>
      </c>
      <c r="CH28" s="224"/>
      <c r="CI28" s="224" t="s">
        <v>98</v>
      </c>
      <c r="CJ28" s="224"/>
      <c r="CK28" s="224" t="s">
        <v>99</v>
      </c>
      <c r="CL28" s="224"/>
      <c r="CM28" s="224" t="s">
        <v>100</v>
      </c>
      <c r="CN28" s="224"/>
      <c r="CO28" s="224" t="s">
        <v>101</v>
      </c>
      <c r="CP28" s="224"/>
      <c r="CQ28" s="224" t="s">
        <v>102</v>
      </c>
      <c r="CR28" s="224"/>
      <c r="CS28" s="224" t="s">
        <v>103</v>
      </c>
      <c r="CT28" s="224"/>
      <c r="CU28" s="224" t="s">
        <v>104</v>
      </c>
      <c r="CV28" s="224"/>
      <c r="CW28" s="224" t="s">
        <v>105</v>
      </c>
      <c r="CX28" s="224"/>
      <c r="CY28" s="224" t="s">
        <v>106</v>
      </c>
      <c r="CZ28" s="224"/>
      <c r="DA28" s="224" t="s">
        <v>107</v>
      </c>
      <c r="DB28" s="224"/>
      <c r="DC28" s="224" t="s">
        <v>108</v>
      </c>
      <c r="DD28" s="224"/>
      <c r="DE28" s="224" t="s">
        <v>109</v>
      </c>
      <c r="DF28" s="224"/>
    </row>
    <row r="29" spans="1:110" s="1" customFormat="1" ht="186" customHeight="1" outlineLevel="1">
      <c r="A29" s="223" t="s">
        <v>320</v>
      </c>
      <c r="B29" s="223"/>
      <c r="C29" s="223" t="str">
        <f>IF(C30=0,"☆",VLOOKUP(C30,'参加チーム名'!$C$4:$E$57,3))</f>
        <v>Pchan　JET</v>
      </c>
      <c r="D29" s="223"/>
      <c r="E29" s="223" t="str">
        <f>IF(E30=0,"☆",VLOOKUP(E30,'参加チーム名'!$C$4:$E$57,3))</f>
        <v>本宮ｗｉｔｈこらてら</v>
      </c>
      <c r="F29" s="223"/>
      <c r="G29" s="223" t="str">
        <f>IF(G30=0,"☆",VLOOKUP(G30,'参加チーム名'!$C$4:$E$57,3))</f>
        <v>鹿島ドッジファイターズ</v>
      </c>
      <c r="H29" s="223"/>
      <c r="I29" s="223" t="str">
        <f>IF(I30=0,"☆",VLOOKUP(I30,'参加チーム名'!$C$4:$E$57,3))</f>
        <v>河和田ボンバーズ</v>
      </c>
      <c r="J29" s="223"/>
      <c r="K29" s="223" t="str">
        <f>IF(K30=0,"☆",VLOOKUP(K30,'参加チーム名'!$C$4:$E$57,3))</f>
        <v>浜田フェニックスｊｒ </v>
      </c>
      <c r="L29" s="223"/>
      <c r="M29" s="223" t="str">
        <f>IF(M30=0,"☆",VLOOKUP(M30,'参加チーム名'!$C$4:$E$57,3))</f>
        <v>ビクトリーやまと</v>
      </c>
      <c r="N29" s="223"/>
      <c r="O29" s="223" t="str">
        <f>IF(O30=0,"☆",VLOOKUP(O30,'参加チーム名'!$C$4:$E$57,3))</f>
        <v>須賀川ゴジラキッズＤＢＣ</v>
      </c>
      <c r="P29" s="223"/>
      <c r="Q29" s="223" t="str">
        <f>IF(Q30=0,"☆",VLOOKUP(Q30,'参加チーム名'!$C$4:$E$57,3))</f>
        <v>西原ビクトリーＶ</v>
      </c>
      <c r="R29" s="223"/>
      <c r="S29" s="223" t="str">
        <f>IF(S30=0,"☆",VLOOKUP(S30,'参加チーム名'!$C$4:$E$57,3))</f>
        <v>アルバルクキッズSP</v>
      </c>
      <c r="T29" s="223"/>
      <c r="U29" s="223" t="str">
        <f>IF(U30=0,"☆",VLOOKUP(U30,'参加チーム名'!$C$4:$E$57,3))</f>
        <v>ＷＡＮＯドリームズ</v>
      </c>
      <c r="V29" s="223"/>
      <c r="W29" s="223" t="str">
        <f>IF(W30=0,"☆",VLOOKUP(W30,'参加チーム名'!$C$4:$E$57,3))</f>
        <v>笹岡ビクトリー</v>
      </c>
      <c r="X29" s="223"/>
      <c r="Y29" s="223" t="str">
        <f>IF(Y30=0,"☆",VLOOKUP(Y30,'参加チーム名'!$C$4:$E$57,3))</f>
        <v>南向台ブルーウエーブｊｒ</v>
      </c>
      <c r="Z29" s="223"/>
      <c r="AA29" s="223" t="str">
        <f>IF(AA30=0,"☆",VLOOKUP(AA30,'参加チーム名'!$C$4:$E$57,3))</f>
        <v>七葉ドラゴンズ</v>
      </c>
      <c r="AB29" s="223"/>
      <c r="AC29" s="223" t="str">
        <f>IF(AC30=0,"☆",VLOOKUP(AC30,'参加チーム名'!$C$4:$E$57,3))</f>
        <v>太田ファイブ</v>
      </c>
      <c r="AD29" s="223"/>
      <c r="AE29" s="223" t="str">
        <f>IF(AE30=0,"☆",VLOOKUP(AE30,'参加チーム名'!$C$4:$E$57,3))</f>
        <v>新鶴ファイターズ</v>
      </c>
      <c r="AF29" s="223"/>
      <c r="AG29" s="223" t="str">
        <f>IF(AG30=0,"☆",VLOOKUP(AG30,'参加チーム名'!$C$4:$E$57,3))</f>
        <v>友部ファイターズ</v>
      </c>
      <c r="AH29" s="223"/>
      <c r="AI29" s="223" t="str">
        <f>IF(AI30=0,"☆",VLOOKUP(AI30,'参加チーム名'!$C$4:$E$57,3))</f>
        <v>渡利レインボージュニア</v>
      </c>
      <c r="AJ29" s="223"/>
      <c r="AK29" s="223" t="str">
        <f>IF(AK30=0,"☆",VLOOKUP(AK30,'参加チーム名'!$C$4:$E$57,3))</f>
        <v>原小ファイターズ</v>
      </c>
      <c r="AL29" s="223"/>
      <c r="AM29" s="223" t="str">
        <f>IF(AM30=0,"☆",VLOOKUP(AM30,'参加チーム名'!$C$4:$E$57,3))</f>
        <v>サンダーボーイズ</v>
      </c>
      <c r="AN29" s="223"/>
      <c r="AO29" s="223" t="str">
        <f>IF(AO30=0,"☆",VLOOKUP(AO30,'参加チーム名'!$C$4:$E$57,3))</f>
        <v>大森ウィニングストリーク</v>
      </c>
      <c r="AP29" s="223"/>
      <c r="AQ29" s="223" t="str">
        <f>IF(AQ30=0,"☆",VLOOKUP(AQ30,'参加チーム名'!$C$4:$E$57,3))</f>
        <v>杉小キャイーンブラザーズ</v>
      </c>
      <c r="AR29" s="223"/>
      <c r="AS29" s="223" t="str">
        <f>IF(AS30=0,"☆",VLOOKUP(AS30,'参加チーム名'!$C$4:$E$57,3))</f>
        <v>KDC</v>
      </c>
      <c r="AT29" s="223"/>
      <c r="AU29" s="223" t="str">
        <f>IF(AU30=0,"☆",VLOOKUP(AU30,'参加チーム名'!$C$4:$E$57,3))</f>
        <v>月見レッドアーマーズ</v>
      </c>
      <c r="AV29" s="223"/>
      <c r="AW29" s="223" t="str">
        <f>IF(AW30=0,"☆",VLOOKUP(AW30,'参加チーム名'!$C$4:$E$57,3))</f>
        <v>白二ビクトリー</v>
      </c>
      <c r="AX29" s="223"/>
      <c r="AY29" s="268" t="str">
        <f>IF(AY30=0,"☆",VLOOKUP(AY30,'参加チーム名'!$C$4:$E$57,3))</f>
        <v>館ジャングルー</v>
      </c>
      <c r="AZ29" s="268"/>
      <c r="BA29" s="223" t="str">
        <f>IF(BA30=0,"☆",VLOOKUP(BA30,'参加チーム名'!$C$4:$E$57,3))</f>
        <v>杉妻レボリューション</v>
      </c>
      <c r="BB29" s="223"/>
      <c r="BC29" s="223" t="str">
        <f>IF(BC30=0,"☆",VLOOKUP(BC30,'参加チーム名'!$C$4:$E$57,3))</f>
        <v>浜田フェニックス</v>
      </c>
      <c r="BD29" s="223"/>
      <c r="BE29" s="223" t="str">
        <f>IF(BE30=0,"☆",VLOOKUP(BE30,'参加チーム名'!$C$4:$E$57,3))</f>
        <v>水戸サンダースｊｒ</v>
      </c>
      <c r="BF29" s="223"/>
      <c r="BG29" s="223" t="str">
        <f>IF(BG30=0,"☆",VLOOKUP(BG30,'参加チーム名'!$C$4:$E$57,3))</f>
        <v>城北ジェイソンズＤＢＴ</v>
      </c>
      <c r="BH29" s="223"/>
      <c r="BI29" s="223" t="str">
        <f>IF(BI30=0,"☆",VLOOKUP(BI30,'参加チーム名'!$C$4:$E$57,3))</f>
        <v>矢田ウィナーズ</v>
      </c>
      <c r="BJ29" s="223"/>
      <c r="BK29" s="223" t="str">
        <f>IF(BK30=0,"☆",VLOOKUP(BK30,'参加チーム名'!$C$4:$E$57,3))</f>
        <v>Aoiトップガン</v>
      </c>
      <c r="BL29" s="223"/>
      <c r="BM29" s="223" t="str">
        <f>IF(BM30=0,"☆",VLOOKUP(BM30,'参加チーム名'!$C$4:$E$57,3))</f>
        <v>赤塚RESPECT</v>
      </c>
      <c r="BN29" s="223"/>
      <c r="BO29" s="223" t="str">
        <f>IF(BO30=0,"☆",VLOOKUP(BO30,'参加チーム名'!$C$4:$E$57,3))</f>
        <v>長沢ブルーモンスターズ</v>
      </c>
      <c r="BP29" s="223"/>
      <c r="BQ29" s="223" t="str">
        <f>IF(BQ30=0,"☆",VLOOKUP(BQ30,'参加チーム名'!$C$4:$E$57,3))</f>
        <v>ブルースターキング</v>
      </c>
      <c r="BR29" s="223"/>
      <c r="BS29" s="223" t="str">
        <f>IF(BS30=0,"☆",VLOOKUP(BS30,'参加チーム名'!$C$4:$E$57,3))</f>
        <v>ブルースターキングキッズ</v>
      </c>
      <c r="BT29" s="223"/>
      <c r="BU29" s="125"/>
      <c r="BW29" s="223" t="str">
        <f>IF(BW30=0,"☆",VLOOKUP(BW30,'参加チーム名'!$C$4:$E$57,3))</f>
        <v>杉妻スーパーキッズ</v>
      </c>
      <c r="BX29" s="223"/>
      <c r="BY29" s="223" t="str">
        <f>IF(BY30=0,"☆",VLOOKUP(BY30,'参加チーム名'!$C$4:$E$57,3))</f>
        <v>新鶴ファイターズｊｒ</v>
      </c>
      <c r="BZ29" s="223"/>
      <c r="CA29" s="223" t="str">
        <f>IF(CA30=0,"☆",VLOOKUP(CA30,'参加チーム名'!$C$4:$E$57,3))</f>
        <v>ウルトラキッズ（混成）</v>
      </c>
      <c r="CB29" s="223"/>
      <c r="CC29" s="223" t="str">
        <f>IF(CC30=0,"☆",VLOOKUP(CC30,'参加チーム名'!$C$4:$E$57,3))</f>
        <v>河和田ボンバーズ・Ｊ</v>
      </c>
      <c r="CD29" s="223"/>
      <c r="CE29" s="223" t="str">
        <f>IF(CE30=0,"☆",VLOOKUP(CE30,'参加チーム名'!$C$4:$E$57,3))</f>
        <v>友部ファイターズV</v>
      </c>
      <c r="CF29" s="223"/>
      <c r="CG29" s="223" t="str">
        <f>IF(CG30=0,"☆",VLOOKUP(CG30,'参加チーム名'!$C$4:$E$57,3))</f>
        <v>緑ヶ丘ファイターズ</v>
      </c>
      <c r="CH29" s="223"/>
      <c r="CI29" s="269" t="str">
        <f>IF(CI30=0,"☆",VLOOKUP(CI30,'参加チーム名'!$C$4:$E$57,3))</f>
        <v>栗生・館Wファイターズ</v>
      </c>
      <c r="CJ29" s="269"/>
      <c r="CK29" s="223" t="str">
        <f>IF(CK30=0,"☆",VLOOKUP(CK30,'参加チーム名'!$C$4:$E$57,3))</f>
        <v>Pchan Girls ｊｒ</v>
      </c>
      <c r="CL29" s="223"/>
      <c r="CM29" s="223" t="str">
        <f>IF(CM30=0,"☆",VLOOKUP(CM30,'参加チーム名'!$C$4:$E$57,3))</f>
        <v>杉小キャイーンブラザーズX</v>
      </c>
      <c r="CN29" s="223"/>
      <c r="CO29" s="223" t="str">
        <f>IF(CO30=0,"☆",VLOOKUP(CO30,'参加チーム名'!$C$4:$E$57,3))</f>
        <v>鳥川ドッジボールクラブ</v>
      </c>
      <c r="CP29" s="223"/>
      <c r="CQ29" s="223" t="str">
        <f>IF(CQ30=0,"☆",VLOOKUP(CQ30,'参加チーム名'!$C$4:$E$57,3))</f>
        <v>Pchan　ＢＥＡＴ</v>
      </c>
      <c r="CR29" s="223"/>
      <c r="CS29" s="223" t="str">
        <f>IF(CS30=0,"☆",VLOOKUP(CS30,'参加チーム名'!$C$4:$E$57,3))</f>
        <v>Aoiミラクルキッズ</v>
      </c>
      <c r="CT29" s="223"/>
      <c r="CU29" s="223" t="str">
        <f>IF(CU30=0,"☆",VLOOKUP(CU30,'参加チーム名'!$C$4:$E$57,3))</f>
        <v>いいのフェニックス</v>
      </c>
      <c r="CV29" s="223"/>
      <c r="CW29" s="223" t="str">
        <f>IF(CW30=0,"☆",VLOOKUP(CW30,'参加チーム名'!$C$4:$E$57,3))</f>
        <v>ブルースターキングｊｒ</v>
      </c>
      <c r="CX29" s="223"/>
      <c r="CY29" s="223" t="str">
        <f>IF(CY30=0,"☆",VLOOKUP(CY30,'参加チーム名'!$C$4:$E$57,3))</f>
        <v>白二ビクトリー・ジュニア</v>
      </c>
      <c r="CZ29" s="223"/>
      <c r="DA29" s="223" t="str">
        <f>IF(DA30=0,"☆",VLOOKUP(DA30,'参加チーム名'!$C$4:$E$57,3))</f>
        <v>西原ビクトリーＺ</v>
      </c>
      <c r="DB29" s="223"/>
      <c r="DC29" s="223" t="str">
        <f>IF(DC30=0,"☆",VLOOKUP(DC30,'参加チーム名'!$C$4:$E$57,3))</f>
        <v>プレジール・キッズ</v>
      </c>
      <c r="DD29" s="223"/>
      <c r="DE29" s="223" t="str">
        <f>IF(DE30=0,"☆",VLOOKUP(DE30,'参加チーム名'!$C$4:$E$57,3))</f>
        <v>アルバルクキッズEX</v>
      </c>
      <c r="DF29" s="223"/>
    </row>
    <row r="30" spans="1:110" s="31" customFormat="1" ht="15" customHeight="1" outlineLevel="1">
      <c r="A30" s="222">
        <f>'リーグ表'!W4</f>
        <v>1</v>
      </c>
      <c r="B30" s="222"/>
      <c r="C30" s="222">
        <f>'リーグ表'!W14</f>
        <v>5</v>
      </c>
      <c r="D30" s="222"/>
      <c r="E30" s="222">
        <f>'リーグ表'!W20</f>
        <v>8</v>
      </c>
      <c r="F30" s="222"/>
      <c r="G30" s="222">
        <f>'リーグ表'!W30</f>
        <v>12</v>
      </c>
      <c r="H30" s="222"/>
      <c r="I30" s="222">
        <f>'リーグ表'!W36</f>
        <v>14</v>
      </c>
      <c r="J30" s="222"/>
      <c r="K30" s="222">
        <f>'リーグ表'!W46</f>
        <v>16</v>
      </c>
      <c r="L30" s="222"/>
      <c r="M30" s="222">
        <f>'リーグ表'!W52</f>
        <v>20</v>
      </c>
      <c r="N30" s="222"/>
      <c r="O30" s="222">
        <f>'リーグ表'!W62</f>
        <v>24</v>
      </c>
      <c r="P30" s="222"/>
      <c r="Q30" s="222">
        <f>'リーグ表'!W68</f>
        <v>25</v>
      </c>
      <c r="R30" s="222"/>
      <c r="S30" s="222">
        <f>'リーグ表'!AU4</f>
        <v>29</v>
      </c>
      <c r="T30" s="222"/>
      <c r="U30" s="222">
        <f>'リーグ表'!AU14</f>
        <v>33</v>
      </c>
      <c r="V30" s="222"/>
      <c r="W30" s="222">
        <f>'リーグ表'!AU20</f>
        <v>35</v>
      </c>
      <c r="X30" s="222"/>
      <c r="Y30" s="222">
        <f>'リーグ表'!AU30</f>
        <v>39</v>
      </c>
      <c r="Z30" s="222"/>
      <c r="AA30" s="222">
        <f>'リーグ表'!AU36</f>
        <v>40</v>
      </c>
      <c r="AB30" s="222"/>
      <c r="AC30" s="222">
        <f>'リーグ表'!AU46</f>
        <v>45</v>
      </c>
      <c r="AD30" s="222"/>
      <c r="AE30" s="222">
        <f>'リーグ表'!AU52</f>
        <v>47</v>
      </c>
      <c r="AF30" s="222"/>
      <c r="AG30" s="222">
        <f>'リーグ表'!AU62</f>
        <v>51</v>
      </c>
      <c r="AH30" s="222"/>
      <c r="AI30" s="222">
        <f>'リーグ表'!AU68</f>
        <v>54</v>
      </c>
      <c r="AJ30" s="222"/>
      <c r="AK30" s="222">
        <f>'リーグ表'!W6</f>
        <v>2</v>
      </c>
      <c r="AL30" s="222"/>
      <c r="AM30" s="222">
        <f>'リーグ表'!W22</f>
        <v>7</v>
      </c>
      <c r="AN30" s="222"/>
      <c r="AO30" s="222">
        <f>'リーグ表'!W12</f>
        <v>6</v>
      </c>
      <c r="AP30" s="222"/>
      <c r="AQ30" s="222">
        <f>'リーグ表'!W28</f>
        <v>11</v>
      </c>
      <c r="AR30" s="222"/>
      <c r="AS30" s="222">
        <f>'リーグ表'!W38</f>
        <v>13</v>
      </c>
      <c r="AT30" s="222"/>
      <c r="AU30" s="222">
        <f>'リーグ表'!W44</f>
        <v>17</v>
      </c>
      <c r="AV30" s="222"/>
      <c r="AW30" s="222">
        <f>'リーグ表'!W54</f>
        <v>19</v>
      </c>
      <c r="AX30" s="222"/>
      <c r="AY30" s="222">
        <f>'リーグ表'!W60</f>
        <v>22</v>
      </c>
      <c r="AZ30" s="222"/>
      <c r="BA30" s="222">
        <f>'リーグ表'!W70</f>
        <v>26</v>
      </c>
      <c r="BB30" s="222"/>
      <c r="BC30" s="222">
        <f>'リーグ表'!AU6</f>
        <v>28</v>
      </c>
      <c r="BD30" s="222"/>
      <c r="BE30" s="222">
        <f>'リーグ表'!AU12</f>
        <v>32</v>
      </c>
      <c r="BF30" s="222"/>
      <c r="BG30" s="222">
        <f>'リーグ表'!AU22</f>
        <v>36</v>
      </c>
      <c r="BH30" s="222"/>
      <c r="BI30" s="222">
        <f>'リーグ表'!AU28</f>
        <v>38</v>
      </c>
      <c r="BJ30" s="222"/>
      <c r="BK30" s="222">
        <f>'リーグ表'!AU38</f>
        <v>41</v>
      </c>
      <c r="BL30" s="222"/>
      <c r="BM30" s="222">
        <f>'リーグ表'!AU44</f>
        <v>44</v>
      </c>
      <c r="BN30" s="222"/>
      <c r="BO30" s="222">
        <f>'リーグ表'!AU54</f>
        <v>48</v>
      </c>
      <c r="BP30" s="222"/>
      <c r="BQ30" s="222">
        <f>'リーグ表'!AU60</f>
        <v>49</v>
      </c>
      <c r="BR30" s="222"/>
      <c r="BS30" s="222">
        <f>'リーグ表'!AU70</f>
        <v>52</v>
      </c>
      <c r="BT30" s="222"/>
      <c r="BU30" s="126"/>
      <c r="BW30" s="222">
        <f>'リーグ表'!W8</f>
        <v>3</v>
      </c>
      <c r="BX30" s="222"/>
      <c r="BY30" s="222">
        <f>'リーグ表'!W16</f>
        <v>4</v>
      </c>
      <c r="BZ30" s="222"/>
      <c r="CA30" s="222">
        <f>'リーグ表'!W24</f>
        <v>9</v>
      </c>
      <c r="CB30" s="222"/>
      <c r="CC30" s="222">
        <f>'リーグ表'!W32</f>
        <v>10</v>
      </c>
      <c r="CD30" s="222"/>
      <c r="CE30" s="222">
        <f>'リーグ表'!W40</f>
        <v>15</v>
      </c>
      <c r="CF30" s="222"/>
      <c r="CG30" s="222">
        <f>'リーグ表'!W48</f>
        <v>18</v>
      </c>
      <c r="CH30" s="222"/>
      <c r="CI30" s="222">
        <f>'リーグ表'!W56</f>
        <v>21</v>
      </c>
      <c r="CJ30" s="222"/>
      <c r="CK30" s="222">
        <f>'リーグ表'!W64</f>
        <v>23</v>
      </c>
      <c r="CL30" s="222"/>
      <c r="CM30" s="222">
        <f>'リーグ表'!W72</f>
        <v>27</v>
      </c>
      <c r="CN30" s="222"/>
      <c r="CO30" s="222">
        <f>'リーグ表'!AU8</f>
        <v>30</v>
      </c>
      <c r="CP30" s="222"/>
      <c r="CQ30" s="222">
        <f>'リーグ表'!AU16</f>
        <v>31</v>
      </c>
      <c r="CR30" s="222"/>
      <c r="CS30" s="222">
        <f>'リーグ表'!AU24</f>
        <v>34</v>
      </c>
      <c r="CT30" s="222"/>
      <c r="CU30" s="222">
        <f>'リーグ表'!AU32</f>
        <v>37</v>
      </c>
      <c r="CV30" s="222"/>
      <c r="CW30" s="222">
        <f>'リーグ表'!AU40</f>
        <v>42</v>
      </c>
      <c r="CX30" s="222"/>
      <c r="CY30" s="222">
        <f>'リーグ表'!AU48</f>
        <v>43</v>
      </c>
      <c r="CZ30" s="222"/>
      <c r="DA30" s="222">
        <f>'リーグ表'!AU56</f>
        <v>46</v>
      </c>
      <c r="DB30" s="222"/>
      <c r="DC30" s="222">
        <f>'リーグ表'!AU64</f>
        <v>50</v>
      </c>
      <c r="DD30" s="222"/>
      <c r="DE30" s="222">
        <f>'リーグ表'!AU72</f>
        <v>53</v>
      </c>
      <c r="DF30" s="222"/>
    </row>
    <row r="31" spans="1:110" s="129" customFormat="1" ht="162" customHeight="1">
      <c r="A31" s="221" t="s">
        <v>256</v>
      </c>
      <c r="B31" s="221"/>
      <c r="C31" s="221" t="s">
        <v>276</v>
      </c>
      <c r="D31" s="221"/>
      <c r="E31" s="221" t="s">
        <v>277</v>
      </c>
      <c r="F31" s="221"/>
      <c r="G31" s="221" t="s">
        <v>278</v>
      </c>
      <c r="H31" s="221"/>
      <c r="I31" s="221" t="s">
        <v>279</v>
      </c>
      <c r="J31" s="221"/>
      <c r="K31" s="221" t="s">
        <v>280</v>
      </c>
      <c r="L31" s="221"/>
      <c r="M31" s="221" t="s">
        <v>281</v>
      </c>
      <c r="N31" s="221"/>
      <c r="O31" s="221" t="s">
        <v>282</v>
      </c>
      <c r="P31" s="221"/>
      <c r="Q31" s="221" t="s">
        <v>283</v>
      </c>
      <c r="R31" s="221"/>
      <c r="S31" s="221" t="s">
        <v>284</v>
      </c>
      <c r="T31" s="221"/>
      <c r="U31" s="221" t="s">
        <v>285</v>
      </c>
      <c r="V31" s="221"/>
      <c r="W31" s="221" t="s">
        <v>286</v>
      </c>
      <c r="X31" s="221"/>
      <c r="Y31" s="221" t="s">
        <v>287</v>
      </c>
      <c r="Z31" s="221"/>
      <c r="AA31" s="221" t="s">
        <v>288</v>
      </c>
      <c r="AB31" s="221"/>
      <c r="AC31" s="221" t="s">
        <v>289</v>
      </c>
      <c r="AD31" s="221"/>
      <c r="AE31" s="221" t="s">
        <v>290</v>
      </c>
      <c r="AF31" s="221"/>
      <c r="AG31" s="221" t="s">
        <v>291</v>
      </c>
      <c r="AH31" s="221"/>
      <c r="AI31" s="221" t="s">
        <v>292</v>
      </c>
      <c r="AJ31" s="221"/>
      <c r="AK31" s="221" t="s">
        <v>257</v>
      </c>
      <c r="AL31" s="221"/>
      <c r="AM31" s="221" t="s">
        <v>293</v>
      </c>
      <c r="AN31" s="221"/>
      <c r="AO31" s="221" t="s">
        <v>294</v>
      </c>
      <c r="AP31" s="221"/>
      <c r="AQ31" s="221" t="s">
        <v>295</v>
      </c>
      <c r="AR31" s="221"/>
      <c r="AS31" s="221" t="s">
        <v>296</v>
      </c>
      <c r="AT31" s="221"/>
      <c r="AU31" s="221" t="s">
        <v>297</v>
      </c>
      <c r="AV31" s="221"/>
      <c r="AW31" s="221" t="s">
        <v>298</v>
      </c>
      <c r="AX31" s="221"/>
      <c r="AY31" s="221" t="s">
        <v>299</v>
      </c>
      <c r="AZ31" s="221"/>
      <c r="BA31" s="221" t="s">
        <v>300</v>
      </c>
      <c r="BB31" s="221"/>
      <c r="BC31" s="221" t="s">
        <v>301</v>
      </c>
      <c r="BD31" s="221"/>
      <c r="BE31" s="221" t="s">
        <v>302</v>
      </c>
      <c r="BF31" s="221"/>
      <c r="BG31" s="221" t="s">
        <v>303</v>
      </c>
      <c r="BH31" s="221"/>
      <c r="BI31" s="221" t="s">
        <v>304</v>
      </c>
      <c r="BJ31" s="221"/>
      <c r="BK31" s="221" t="s">
        <v>305</v>
      </c>
      <c r="BL31" s="221"/>
      <c r="BM31" s="221" t="s">
        <v>306</v>
      </c>
      <c r="BN31" s="221"/>
      <c r="BO31" s="221" t="s">
        <v>307</v>
      </c>
      <c r="BP31" s="221"/>
      <c r="BQ31" s="221" t="s">
        <v>308</v>
      </c>
      <c r="BR31" s="221"/>
      <c r="BS31" s="221" t="s">
        <v>309</v>
      </c>
      <c r="BT31" s="221"/>
      <c r="BU31" s="128"/>
      <c r="BW31" s="221" t="s">
        <v>258</v>
      </c>
      <c r="BX31" s="221"/>
      <c r="BY31" s="221" t="s">
        <v>259</v>
      </c>
      <c r="BZ31" s="221"/>
      <c r="CA31" s="221" t="s">
        <v>260</v>
      </c>
      <c r="CB31" s="221"/>
      <c r="CC31" s="221" t="s">
        <v>261</v>
      </c>
      <c r="CD31" s="221"/>
      <c r="CE31" s="221" t="s">
        <v>262</v>
      </c>
      <c r="CF31" s="221"/>
      <c r="CG31" s="221" t="s">
        <v>263</v>
      </c>
      <c r="CH31" s="221"/>
      <c r="CI31" s="221" t="s">
        <v>264</v>
      </c>
      <c r="CJ31" s="221"/>
      <c r="CK31" s="221" t="s">
        <v>265</v>
      </c>
      <c r="CL31" s="221"/>
      <c r="CM31" s="221" t="s">
        <v>266</v>
      </c>
      <c r="CN31" s="221"/>
      <c r="CO31" s="221" t="s">
        <v>267</v>
      </c>
      <c r="CP31" s="221"/>
      <c r="CQ31" s="221" t="s">
        <v>268</v>
      </c>
      <c r="CR31" s="221"/>
      <c r="CS31" s="221" t="s">
        <v>269</v>
      </c>
      <c r="CT31" s="221"/>
      <c r="CU31" s="221" t="s">
        <v>270</v>
      </c>
      <c r="CV31" s="221"/>
      <c r="CW31" s="221" t="s">
        <v>271</v>
      </c>
      <c r="CX31" s="221"/>
      <c r="CY31" s="221" t="s">
        <v>272</v>
      </c>
      <c r="CZ31" s="221"/>
      <c r="DA31" s="221" t="s">
        <v>273</v>
      </c>
      <c r="DB31" s="221"/>
      <c r="DC31" s="221" t="s">
        <v>274</v>
      </c>
      <c r="DD31" s="221"/>
      <c r="DE31" s="221" t="s">
        <v>275</v>
      </c>
      <c r="DF31" s="221"/>
    </row>
    <row r="32" spans="29:34" ht="15" customHeight="1">
      <c r="AC32" s="50"/>
      <c r="AD32" s="50"/>
      <c r="AE32" s="50"/>
      <c r="AF32" s="50"/>
      <c r="AG32" s="50"/>
      <c r="AH32" s="50"/>
    </row>
    <row r="33" spans="29:34" ht="15" customHeight="1">
      <c r="AC33" s="50"/>
      <c r="AD33" s="50"/>
      <c r="AE33" s="50"/>
      <c r="AF33" s="50"/>
      <c r="AG33" s="50"/>
      <c r="AH33" s="50"/>
    </row>
  </sheetData>
  <mergeCells count="269">
    <mergeCell ref="AI31:AJ31"/>
    <mergeCell ref="AK29:AL29"/>
    <mergeCell ref="AK30:AL30"/>
    <mergeCell ref="AK31:AL31"/>
    <mergeCell ref="AM23:AN24"/>
    <mergeCell ref="BS30:BT30"/>
    <mergeCell ref="BS31:BT31"/>
    <mergeCell ref="BR26:BS27"/>
    <mergeCell ref="BS29:BT29"/>
    <mergeCell ref="BK31:BL31"/>
    <mergeCell ref="BM31:BN31"/>
    <mergeCell ref="BO31:BP31"/>
    <mergeCell ref="BQ31:BR31"/>
    <mergeCell ref="BC31:BD31"/>
    <mergeCell ref="AG23:AH24"/>
    <mergeCell ref="BQ23:BR24"/>
    <mergeCell ref="AH26:AI27"/>
    <mergeCell ref="BS28:BT28"/>
    <mergeCell ref="AK28:AL28"/>
    <mergeCell ref="BK28:BL28"/>
    <mergeCell ref="BM28:BN28"/>
    <mergeCell ref="BO28:BP28"/>
    <mergeCell ref="BQ28:BR28"/>
    <mergeCell ref="BC28:BD28"/>
    <mergeCell ref="C23:D24"/>
    <mergeCell ref="AI28:AJ28"/>
    <mergeCell ref="AI29:AJ29"/>
    <mergeCell ref="AI30:AJ30"/>
    <mergeCell ref="AA29:AB29"/>
    <mergeCell ref="AC29:AD29"/>
    <mergeCell ref="AE29:AF29"/>
    <mergeCell ref="AG29:AH29"/>
    <mergeCell ref="K29:L29"/>
    <mergeCell ref="M29:N29"/>
    <mergeCell ref="BE31:BF31"/>
    <mergeCell ref="BG31:BH31"/>
    <mergeCell ref="BI31:BJ31"/>
    <mergeCell ref="AU31:AV31"/>
    <mergeCell ref="AW31:AX31"/>
    <mergeCell ref="AY31:AZ31"/>
    <mergeCell ref="BA31:BB31"/>
    <mergeCell ref="AM31:AN31"/>
    <mergeCell ref="AO31:AP31"/>
    <mergeCell ref="AQ31:AR31"/>
    <mergeCell ref="AS31:AT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K31:L31"/>
    <mergeCell ref="M31:N31"/>
    <mergeCell ref="O31:P31"/>
    <mergeCell ref="Q31:R31"/>
    <mergeCell ref="A31:B31"/>
    <mergeCell ref="E31:F31"/>
    <mergeCell ref="G31:H31"/>
    <mergeCell ref="I31:J31"/>
    <mergeCell ref="C31:D31"/>
    <mergeCell ref="BC29:BD29"/>
    <mergeCell ref="BE29:BF29"/>
    <mergeCell ref="BG29:BH29"/>
    <mergeCell ref="BQ29:BR29"/>
    <mergeCell ref="BI29:BJ29"/>
    <mergeCell ref="BK29:BL29"/>
    <mergeCell ref="BM29:BN29"/>
    <mergeCell ref="BO29:BP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O29:P29"/>
    <mergeCell ref="Y29:Z29"/>
    <mergeCell ref="Q29:R29"/>
    <mergeCell ref="S29:T29"/>
    <mergeCell ref="U29:V29"/>
    <mergeCell ref="W29:X29"/>
    <mergeCell ref="A29:B29"/>
    <mergeCell ref="E29:F29"/>
    <mergeCell ref="G29:H29"/>
    <mergeCell ref="I29:J29"/>
    <mergeCell ref="C29:D29"/>
    <mergeCell ref="BK30:BL30"/>
    <mergeCell ref="BM30:BN30"/>
    <mergeCell ref="BO30:BP30"/>
    <mergeCell ref="BQ30:BR30"/>
    <mergeCell ref="BC30:BD30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K30:L30"/>
    <mergeCell ref="M30:N30"/>
    <mergeCell ref="O30:P30"/>
    <mergeCell ref="Q30:R30"/>
    <mergeCell ref="A30:B30"/>
    <mergeCell ref="E30:F30"/>
    <mergeCell ref="G30:H30"/>
    <mergeCell ref="I30:J30"/>
    <mergeCell ref="C30:D30"/>
    <mergeCell ref="AS28:AT28"/>
    <mergeCell ref="BE28:BF28"/>
    <mergeCell ref="BG28:BH28"/>
    <mergeCell ref="BI28:BJ28"/>
    <mergeCell ref="AU28:AV28"/>
    <mergeCell ref="AW28:AX28"/>
    <mergeCell ref="AY28:AZ28"/>
    <mergeCell ref="BA28:BB28"/>
    <mergeCell ref="BH23:BI27"/>
    <mergeCell ref="X23:Y27"/>
    <mergeCell ref="AB23:AC27"/>
    <mergeCell ref="AA28:AB28"/>
    <mergeCell ref="AC28:AD28"/>
    <mergeCell ref="AE28:AF28"/>
    <mergeCell ref="AG28:AH28"/>
    <mergeCell ref="AM28:AN28"/>
    <mergeCell ref="AO28:AP28"/>
    <mergeCell ref="AQ28:AR28"/>
    <mergeCell ref="A28:B28"/>
    <mergeCell ref="E28:F28"/>
    <mergeCell ref="G28:H28"/>
    <mergeCell ref="I28:J28"/>
    <mergeCell ref="C28:D28"/>
    <mergeCell ref="T23:U27"/>
    <mergeCell ref="AL26:AM27"/>
    <mergeCell ref="K28:L28"/>
    <mergeCell ref="M28:N28"/>
    <mergeCell ref="O28:P28"/>
    <mergeCell ref="W28:X28"/>
    <mergeCell ref="Q28:R28"/>
    <mergeCell ref="S28:T28"/>
    <mergeCell ref="U28:V28"/>
    <mergeCell ref="Y28:Z28"/>
    <mergeCell ref="H23:I27"/>
    <mergeCell ref="J17:K19"/>
    <mergeCell ref="B26:C27"/>
    <mergeCell ref="BL23:BM27"/>
    <mergeCell ref="L23:M27"/>
    <mergeCell ref="BD23:BE27"/>
    <mergeCell ref="AR23:AS27"/>
    <mergeCell ref="P23:Q27"/>
    <mergeCell ref="AV23:AW27"/>
    <mergeCell ref="AZ23:BA27"/>
    <mergeCell ref="AU1:BF1"/>
    <mergeCell ref="F20:G22"/>
    <mergeCell ref="V20:W22"/>
    <mergeCell ref="AD20:AE22"/>
    <mergeCell ref="R14:S16"/>
    <mergeCell ref="N20:O22"/>
    <mergeCell ref="AP20:AQ22"/>
    <mergeCell ref="AX20:AY22"/>
    <mergeCell ref="Z17:AA19"/>
    <mergeCell ref="AJ11:AK12"/>
    <mergeCell ref="BF20:BG22"/>
    <mergeCell ref="AT17:AU19"/>
    <mergeCell ref="BJ17:BK19"/>
    <mergeCell ref="BB14:BC16"/>
    <mergeCell ref="CN14:CO16"/>
    <mergeCell ref="CF17:CG19"/>
    <mergeCell ref="CV17:CW19"/>
    <mergeCell ref="BN20:BO22"/>
    <mergeCell ref="CB20:CC22"/>
    <mergeCell ref="CJ20:CK22"/>
    <mergeCell ref="CR20:CS22"/>
    <mergeCell ref="CZ20:DA22"/>
    <mergeCell ref="BX26:BY27"/>
    <mergeCell ref="DD26:DE27"/>
    <mergeCell ref="CP23:CQ27"/>
    <mergeCell ref="CT23:CU27"/>
    <mergeCell ref="CX23:CY27"/>
    <mergeCell ref="DC23:DD24"/>
    <mergeCell ref="BY23:BZ24"/>
    <mergeCell ref="CD23:CE27"/>
    <mergeCell ref="CH23:CI27"/>
    <mergeCell ref="CL23:CM27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CQ28:CR28"/>
    <mergeCell ref="CS28:CT28"/>
    <mergeCell ref="CO28:CP28"/>
    <mergeCell ref="DC28:DD28"/>
    <mergeCell ref="DE28:DF28"/>
    <mergeCell ref="CU28:CV28"/>
    <mergeCell ref="CW28:CX28"/>
    <mergeCell ref="CY28:CZ28"/>
    <mergeCell ref="DA28:DB28"/>
    <mergeCell ref="BW29:BX29"/>
    <mergeCell ref="BY29:BZ29"/>
    <mergeCell ref="CA29:CB29"/>
    <mergeCell ref="CC29:CD29"/>
    <mergeCell ref="CE29:CF29"/>
    <mergeCell ref="CG29:CH29"/>
    <mergeCell ref="CI29:CJ29"/>
    <mergeCell ref="CK29:CL29"/>
    <mergeCell ref="CM29:CN29"/>
    <mergeCell ref="CQ29:CR29"/>
    <mergeCell ref="CS29:CT29"/>
    <mergeCell ref="CO29:CP29"/>
    <mergeCell ref="DC29:DD29"/>
    <mergeCell ref="DE29:DF29"/>
    <mergeCell ref="CU29:CV29"/>
    <mergeCell ref="CW29:CX29"/>
    <mergeCell ref="CY29:CZ29"/>
    <mergeCell ref="DA29:DB29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CQ30:CR30"/>
    <mergeCell ref="CS30:CT30"/>
    <mergeCell ref="CO30:CP30"/>
    <mergeCell ref="DC30:DD30"/>
    <mergeCell ref="DE30:DF30"/>
    <mergeCell ref="CU30:CV30"/>
    <mergeCell ref="CW30:CX30"/>
    <mergeCell ref="CY30:CZ30"/>
    <mergeCell ref="DA30:DB30"/>
    <mergeCell ref="BW31:BX31"/>
    <mergeCell ref="BY31:BZ31"/>
    <mergeCell ref="CA31:CB31"/>
    <mergeCell ref="CC31:CD31"/>
    <mergeCell ref="CE31:CF31"/>
    <mergeCell ref="CG31:CH31"/>
    <mergeCell ref="CI31:CJ31"/>
    <mergeCell ref="CK31:CL31"/>
    <mergeCell ref="CM31:CN31"/>
    <mergeCell ref="CQ31:CR31"/>
    <mergeCell ref="CS31:CT31"/>
    <mergeCell ref="CO31:CP31"/>
    <mergeCell ref="DC31:DD31"/>
    <mergeCell ref="DE31:DF31"/>
    <mergeCell ref="CU31:CV31"/>
    <mergeCell ref="CW31:CX31"/>
    <mergeCell ref="CY31:CZ31"/>
    <mergeCell ref="DA31:DB31"/>
  </mergeCells>
  <conditionalFormatting sqref="CX7:CX8 AW5:AW8">
    <cfRule type="cellIs" priority="1" dxfId="1" operator="equal" stopIfTrue="1">
      <formula>""</formula>
    </cfRule>
  </conditionalFormatting>
  <conditionalFormatting sqref="CR19:CS19 CP22:CQ22 CV16:CW16 DC22:DD22 CT22:CU22 CX22:CY22 CZ19:DA19 DD25:DE25 BY22:BZ22 BW30:DF30 CH22:CI22 CD22:CE22 CL22:CM22 CN11:CO12 CF16:CG16 CB19:CC19 BX25:BY25 CJ19:CK19 AJ8:AK9 T22:U22 L22:M22 Z16:AA16 AG22:AH22 H22:I22 P22:Q22 X22:Y22 R11:S12 AB22:AC22 J16:K16 F19:G19 B25:C25 AD19:AE19 AH25:AI25 BH22:BI22 AZ22:BA22 AR22:AS22 BL22:BM22 AV22:AW22 V19:W19 AT16:AU16 AX19:AY19 BB11:BC12 BN19:BO19 BJ16:BK16 N19:O19 BR25:BS25 BD22:BE22 BQ22:BR22 C22:D22 AM22:AN22 AL25:AM25 BF19:BG19 AP19:AQ19 A30:BU30">
    <cfRule type="cellIs" priority="2" dxfId="0" operator="equal" stopIfTrue="1">
      <formula>""</formula>
    </cfRule>
  </conditionalFormatting>
  <dataValidations count="2">
    <dataValidation allowBlank="1" showInputMessage="1" showErrorMessage="1" imeMode="off" sqref="BW8:CN10 DC11:DC21 DD28:DE28 DD12:DD21 DC23 DC25:DC28 DB11:DB28 DD26 CW9:DN9 CZ11:DA19 DD25:DE25 CZ23:DA27 CZ20 CX11:CY27 CP23:CS27 CT11:CU27 CR11:CS19 CV20:CW27 CR20 DC22:DD22 CV17 CV11:CW16 DE11:DE24 CP11:CQ22 BT8:BU27 BV8:BV28 BZ25:BZ28 BW11:BW28 BX28:BY28 BY23 BX25:BY25 BY11:BZ22 BX11:BX24 BX26 CP28:DA28 CA11:CO28 DF10:DN28 AY8 AW8 AM23:AM24 D25:D28 A8:A28 B28:C28 AJ8:AJ11 AG23 AG25:AG27 BS8:BS25 AN23:AN27 AH26 BR25:BR26 AG28:BU28 BC8:BP27 AD8:AE19 AL25:AM25 AH25:AI25 BR8:BR22 AF8:AF28 BQ8:BQ23 C23 B25:C25 AJ13:AK27 AD20 AD23:AE28 R8:U28 V23:W28 V8:W19 C8:D22 X8:Y28 Z20:AA28 AG22:AH22 Z17 Z8:AA16 AB8:AC28 AK8:AK10 B8:B24 B26 AN8:AN21 AM11:AM21 AM22:AN22 AL8:AL24 AL26 AI11:AI24 AG8:AG21 AH12:AH21 AO8:AS27 V20 Q8:Q22 P28:Q28 L8:L23 N8:O28 M8:M22 L28:M28 H8:H23 H28:I28 J8:K28 I8:I22 E8:G28 P8:P23 AT9:BB27 BQ25:BQ27"/>
    <dataValidation allowBlank="1" showInputMessage="1" showErrorMessage="1" imeMode="off" sqref="BA8 A30:IV30 DO8:IV28 CO10:CQ10 CW10:DE10"/>
  </dataValidations>
  <printOptions horizontalCentered="1" verticalCentered="1"/>
  <pageMargins left="0.11811023622047245" right="0.1968503937007874" top="0.1968503937007874" bottom="0.11811023622047245" header="0.11811023622047245" footer="0.2362204724409449"/>
  <pageSetup horizontalDpi="300" verticalDpi="300" orientation="landscape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板橋圭寿</dc:creator>
  <cp:keywords/>
  <dc:description/>
  <cp:lastModifiedBy>Owner</cp:lastModifiedBy>
  <cp:lastPrinted>2005-06-11T07:11:28Z</cp:lastPrinted>
  <dcterms:created xsi:type="dcterms:W3CDTF">2001-05-01T14:15:17Z</dcterms:created>
  <dcterms:modified xsi:type="dcterms:W3CDTF">2005-06-12T03:05:36Z</dcterms:modified>
  <cp:category/>
  <cp:version/>
  <cp:contentType/>
  <cp:contentStatus/>
</cp:coreProperties>
</file>